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-int2019-sp/departments/Electricity/Shared Documents/Market Codes/CACM/Project Implementation/2024/Final deliverables/"/>
    </mc:Choice>
  </mc:AlternateContent>
  <xr:revisionPtr revIDLastSave="0" documentId="13_ncr:1_{26D30C52-6E79-4914-9FD6-9073243D144F}" xr6:coauthVersionLast="47" xr6:coauthVersionMax="47" xr10:uidLastSave="{00000000-0000-0000-0000-000000000000}"/>
  <bookViews>
    <workbookView xWindow="-120" yWindow="-120" windowWidth="29040" windowHeight="15840" xr2:uid="{ACDD24A4-BE38-4C75-B0AF-418325417A0D}"/>
  </bookViews>
  <sheets>
    <sheet name="Regulatory Projects Portfolio" sheetId="9" r:id="rId1"/>
    <sheet name="Prioritisation" sheetId="13" r:id="rId2"/>
    <sheet name="Regulatory Projects Pipelines" sheetId="10" r:id="rId3"/>
    <sheet name="Full list of projects" sheetId="1" r:id="rId4"/>
  </sheets>
  <definedNames>
    <definedName name="_xlnm._FilterDatabase" localSheetId="3" hidden="1">'Full list of projects'!$A$1:$R$48</definedName>
    <definedName name="_xlnm._FilterDatabase" localSheetId="1" hidden="1">Prioritisation!$A$1:$P$24</definedName>
    <definedName name="_xlnm._FilterDatabase" localSheetId="0" hidden="1">'Regulatory Projects Portfolio'!$A$1:$S$17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9" l="1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2" i="9"/>
  <c r="F2" i="13"/>
  <c r="F3" i="13"/>
  <c r="F4" i="13"/>
  <c r="F5" i="13"/>
  <c r="F6" i="13"/>
  <c r="F7" i="13"/>
  <c r="F8" i="13"/>
  <c r="F9" i="13"/>
  <c r="F12" i="13"/>
  <c r="F13" i="13"/>
  <c r="F14" i="13"/>
  <c r="F15" i="13"/>
  <c r="F16" i="13"/>
  <c r="F17" i="13"/>
  <c r="F18" i="13"/>
  <c r="P45" i="1" s="1"/>
  <c r="F19" i="13"/>
  <c r="F20" i="13"/>
  <c r="F21" i="13"/>
  <c r="F22" i="13"/>
  <c r="F23" i="13"/>
  <c r="F24" i="13"/>
  <c r="A43" i="1"/>
  <c r="A44" i="1"/>
  <c r="A45" i="1"/>
  <c r="P43" i="1"/>
  <c r="P44" i="1"/>
  <c r="P41" i="1" l="1"/>
  <c r="P40" i="1"/>
  <c r="P38" i="1"/>
  <c r="P36" i="1"/>
  <c r="P35" i="1"/>
  <c r="P34" i="1"/>
  <c r="P33" i="1"/>
  <c r="P26" i="1"/>
  <c r="P25" i="1"/>
  <c r="P24" i="1"/>
  <c r="P23" i="1"/>
  <c r="P22" i="1"/>
  <c r="P21" i="1"/>
  <c r="P20" i="1"/>
  <c r="P19" i="1"/>
  <c r="P18" i="1"/>
  <c r="P17" i="1"/>
  <c r="P16" i="1"/>
  <c r="P15" i="1"/>
  <c r="P13" i="1"/>
  <c r="P12" i="1"/>
  <c r="P11" i="1"/>
  <c r="P8" i="1"/>
  <c r="P7" i="1"/>
  <c r="O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8" i="1"/>
  <c r="C39" i="1"/>
  <c r="C40" i="1"/>
  <c r="C42" i="1"/>
  <c r="C43" i="1"/>
  <c r="C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2" i="1"/>
  <c r="P27" i="1"/>
  <c r="P28" i="1"/>
  <c r="P5" i="1" l="1"/>
  <c r="P31" i="1"/>
  <c r="P4" i="1"/>
  <c r="P42" i="1"/>
  <c r="P29" i="1"/>
  <c r="P9" i="1"/>
  <c r="P14" i="1"/>
  <c r="P3" i="1"/>
  <c r="P2" i="1"/>
  <c r="P10" i="1"/>
  <c r="P32" i="1"/>
  <c r="P30" i="1"/>
  <c r="P6" i="1"/>
  <c r="P39" i="1"/>
  <c r="B3" i="10"/>
  <c r="B5" i="10"/>
  <c r="P3" i="9"/>
</calcChain>
</file>

<file path=xl/sharedStrings.xml><?xml version="1.0" encoding="utf-8"?>
<sst xmlns="http://schemas.openxmlformats.org/spreadsheetml/2006/main" count="701" uniqueCount="234">
  <si>
    <t>ID</t>
  </si>
  <si>
    <t>Regulation</t>
  </si>
  <si>
    <t>Regulatory deadline</t>
  </si>
  <si>
    <t>Legal origin of the deadline</t>
  </si>
  <si>
    <t>Geographical scope</t>
  </si>
  <si>
    <t>Implementation status</t>
  </si>
  <si>
    <t>Project pipeline</t>
  </si>
  <si>
    <t>Qualitative project priority</t>
  </si>
  <si>
    <t>Depends on projects</t>
  </si>
  <si>
    <t>Blocks projects</t>
  </si>
  <si>
    <t>Project name</t>
  </si>
  <si>
    <t>Project description</t>
  </si>
  <si>
    <t>CACM</t>
  </si>
  <si>
    <t>EU</t>
  </si>
  <si>
    <t>To be started</t>
  </si>
  <si>
    <t>CACM SDAC</t>
  </si>
  <si>
    <t>Electricity Regulation</t>
  </si>
  <si>
    <t>Implementation phase</t>
  </si>
  <si>
    <t>On time / delayed</t>
  </si>
  <si>
    <t>PUN phase-out and scalable complex orders</t>
  </si>
  <si>
    <t>Regional</t>
  </si>
  <si>
    <t>Delayed</t>
  </si>
  <si>
    <t>Algorithm Methodology</t>
  </si>
  <si>
    <t>CACM SIDC</t>
  </si>
  <si>
    <t>Pan-EU IDAs</t>
  </si>
  <si>
    <t>Bidding zone review Nordics</t>
  </si>
  <si>
    <t>Bidding zone review Core</t>
  </si>
  <si>
    <t>Nordic flow-based DA CA</t>
  </si>
  <si>
    <t>Nordic DA CCM</t>
  </si>
  <si>
    <t>Core DA CCM</t>
  </si>
  <si>
    <t>Merger of Core &amp; Italy North CCRs for DA</t>
  </si>
  <si>
    <t>Core ID CCM</t>
  </si>
  <si>
    <t>Nordic ID CCM</t>
  </si>
  <si>
    <t>PICASSO aFRR implementation - TSO accession</t>
  </si>
  <si>
    <t>MARI mFRR implementation - TSO accession</t>
  </si>
  <si>
    <t>Balancing</t>
  </si>
  <si>
    <t>Implementation of co-optimisation in SDAC</t>
  </si>
  <si>
    <t>EB Regulation</t>
  </si>
  <si>
    <t>Nordic mFRR balancing capacity market</t>
  </si>
  <si>
    <t>Long-term flow-based allocation</t>
  </si>
  <si>
    <t>FCA</t>
  </si>
  <si>
    <t>Long-term flow-based CC Core</t>
  </si>
  <si>
    <t>Long-term flow-based CC Nordic</t>
  </si>
  <si>
    <t>Nordic flow-based DA CC</t>
  </si>
  <si>
    <t>Realised duration from decision to go-live [months]</t>
  </si>
  <si>
    <t>Duration from decision to legal deadline [months]</t>
  </si>
  <si>
    <t>Date of decision</t>
  </si>
  <si>
    <t>Flow-based allocation in ID</t>
  </si>
  <si>
    <t>Expected delay [months]</t>
  </si>
  <si>
    <t>ROSC-RDCT Nordic</t>
  </si>
  <si>
    <t>ROSC-RDCT Core</t>
  </si>
  <si>
    <t>ROSC-RDCT SEE</t>
  </si>
  <si>
    <t>Baltic market based implementation</t>
  </si>
  <si>
    <t>ACER Decision 11/2023</t>
  </si>
  <si>
    <t>Linked to Baltic CACM CCM go-live</t>
  </si>
  <si>
    <t>ACER Decision 10/2021</t>
  </si>
  <si>
    <t>On time</t>
  </si>
  <si>
    <t>Approximately 3.5 years</t>
  </si>
  <si>
    <t>All application TSOs</t>
  </si>
  <si>
    <t>Core LT CCM</t>
  </si>
  <si>
    <t>Long-term flow-based CC Core; Long-term flow-based CC Nordic</t>
  </si>
  <si>
    <t>Common grid model methodology</t>
  </si>
  <si>
    <t>All TSOs</t>
  </si>
  <si>
    <t>FCA Regulation Article 18</t>
  </si>
  <si>
    <t>30/10/2019 (ACER Decision 16/2019)</t>
  </si>
  <si>
    <t>18 January 2023 (ACER Decision 03/2023)</t>
  </si>
  <si>
    <t>Nordic LT CCM</t>
  </si>
  <si>
    <t>19/07/2023 (ACER Decision 11/2023)</t>
  </si>
  <si>
    <t>30 November 2020 (ACER Decision 30/2020) and 4 December 2020 (ACER Decision 33/2020 and ACER Decision 35/2020)</t>
  </si>
  <si>
    <t>4 December 2020 (ACER Decision 34/2020)</t>
  </si>
  <si>
    <t>Nordic ID flow-based CC</t>
  </si>
  <si>
    <t>Introduction of flow-based capacity calculation in the Nordic CCR</t>
  </si>
  <si>
    <t>Core ID flow-based CC; Nordic ID flow-based CC</t>
  </si>
  <si>
    <t>Core Advanced Hybrid Coupling for DA</t>
  </si>
  <si>
    <t>Introduction of Advanced Hybrid Coupling (AHC) in the Core region</t>
  </si>
  <si>
    <t>Merger of the two CCRs for DA</t>
  </si>
  <si>
    <t>Core DA CCM (2nd amendment)</t>
  </si>
  <si>
    <t>01/03/2024 (NRAs decision, not ACER)</t>
  </si>
  <si>
    <t>Integration of Swiss northern borders in DA CC (Core), enchanced coordination in CC</t>
  </si>
  <si>
    <t>Agreement needed between Core TSOs and Swissgrid</t>
  </si>
  <si>
    <t>Pursuant to Article 38 and Article 40 EBGL</t>
  </si>
  <si>
    <t>Introduction of flow-based allocation in SIDC (continuous trading)</t>
  </si>
  <si>
    <t>MCO IP / Core DA CCM</t>
  </si>
  <si>
    <t>Flow-based allocation in ID (continuous trading)</t>
  </si>
  <si>
    <t>Introduction of flow-based allocation in SIDC (intraday auctions)</t>
  </si>
  <si>
    <t>Flow-based allocation in ID (IDAs)</t>
  </si>
  <si>
    <t>Core ID CCM (2nd and 3rd amendment)</t>
  </si>
  <si>
    <t>Number of projects in paralllel</t>
  </si>
  <si>
    <t>On the day of synchronisation</t>
  </si>
  <si>
    <t>MCO IP / Core ID CCM</t>
  </si>
  <si>
    <t>Provisional implementation deadline</t>
  </si>
  <si>
    <t>1. Overall efficiency</t>
  </si>
  <si>
    <t>1a. Overall benefits compared to costs for all stakeholders and impact on assets and implementation efforts
1b. Market consensus</t>
  </si>
  <si>
    <t>2. Effectiveness to enhance market integration</t>
  </si>
  <si>
    <t>3. Effectiveness to ensure non-discrimination</t>
  </si>
  <si>
    <t>3a. Allows to treat all players equally, if the circumstances are equal
3b. Removes discriminating rule</t>
  </si>
  <si>
    <t>4. Effectiveness to increase competition</t>
  </si>
  <si>
    <t>4a. Allows for competition between new borders/bids of market participants
4b. Removes entry/exit barriers</t>
  </si>
  <si>
    <t>5. Effectiveness to enhance the efficient functioning of the market</t>
  </si>
  <si>
    <t>5a. Improves price signals
5b. Improves welfare
5c. Improves operational stability</t>
  </si>
  <si>
    <t>Prioritisation exercise</t>
  </si>
  <si>
    <t>Nordic DA flow-based CC</t>
  </si>
  <si>
    <t>Core ID flow-based CC</t>
  </si>
  <si>
    <t>Nordic DA flow-based CA</t>
  </si>
  <si>
    <t>15' MTU implementation ID</t>
  </si>
  <si>
    <t>15' MTU implementation DA</t>
  </si>
  <si>
    <t>Neutral</t>
  </si>
  <si>
    <t>+ Allows for competition between the borders</t>
  </si>
  <si>
    <t>+ Auctions are naturally less discriminatory than continuous</t>
  </si>
  <si>
    <t>+ Prices ID capacity (key requirement)</t>
  </si>
  <si>
    <t>+ Allows for more harmonisation between CCRs on CC</t>
  </si>
  <si>
    <t>+ Allows for harmonisation between Nordic and Core CCRs</t>
  </si>
  <si>
    <t>+ Allows for flow-based benefits for DC cables</t>
  </si>
  <si>
    <t>+ Allows for additional competition between the borders</t>
  </si>
  <si>
    <t>+ Integration of Swiss borders</t>
  </si>
  <si>
    <t>+ Potential benefits 
- Complex implementation</t>
  </si>
  <si>
    <t>+ High potential benefits 
- Complex implementation</t>
  </si>
  <si>
    <t>+ Allows for the integration of balancing capacity markets (key requirement)</t>
  </si>
  <si>
    <t>+ Brings SIDC closer to a common MTU for all timeframes</t>
  </si>
  <si>
    <t>+ Allows specific MPs (e.g. solar generators) to bid</t>
  </si>
  <si>
    <t>+ Allows more bids to compete for the available cross-zonal capacity</t>
  </si>
  <si>
    <t>+ Increased competition</t>
  </si>
  <si>
    <t>Core ID flow-based CC (2019)</t>
  </si>
  <si>
    <t xml:space="preserve">TSOs capacity calculation - Nordic </t>
  </si>
  <si>
    <t>TSOs capacity calculation - Core</t>
  </si>
  <si>
    <t>Border and NEMO additions in SDAC</t>
  </si>
  <si>
    <t>Border and NEMO additions in SIDC</t>
  </si>
  <si>
    <t>TSOs capacity calculation - Nordic</t>
  </si>
  <si>
    <t>TSOs capacity calculation - SEE</t>
  </si>
  <si>
    <t>TSOs capacity calculation - Baltic</t>
  </si>
  <si>
    <t>EBGL</t>
  </si>
  <si>
    <t>CACM/SOGL</t>
  </si>
  <si>
    <t>Harmonised market-based implementation Core</t>
  </si>
  <si>
    <t>Harmonised market-based implementation Nordic</t>
  </si>
  <si>
    <t>Article 37(3) EBGL</t>
  </si>
  <si>
    <t>Cross-zonal capacity calculation in the balancing timeframe (BTCC) Core</t>
  </si>
  <si>
    <t>Cross-zonal capacity calculation in the balancing timeframe (BTCC) Nordic</t>
  </si>
  <si>
    <t>Cross-zonal capacity calculation in the balancing timeframe (BTCC) Italy North</t>
  </si>
  <si>
    <t>Cross-zonal capacity calculation in the balancing timeframe (BTCC) SWE</t>
  </si>
  <si>
    <t>Cross-zonal capacity calculation in the balancing timeframe (BTCC) SEE</t>
  </si>
  <si>
    <t>Cross-zonal capacity calculation in the balancing timeframe (BTCC) Hansa</t>
  </si>
  <si>
    <t>Cross-zonal capacity calculation in the balancing timeframe (BTCC) Baltic</t>
  </si>
  <si>
    <t>Long-term CC Baltic</t>
  </si>
  <si>
    <t>TSOs capacity calculation - Italy North</t>
  </si>
  <si>
    <t>TSOs capacity calculation - SWE</t>
  </si>
  <si>
    <t>TSOs capacity calculation - Hansa</t>
  </si>
  <si>
    <t>+ Improved congestion management</t>
  </si>
  <si>
    <t>+ Consistency with capacity calculation in other timeframes</t>
  </si>
  <si>
    <t>+ Competition between BSPs</t>
  </si>
  <si>
    <t>Coordinated validation in Core</t>
  </si>
  <si>
    <t>Core DA CCM (3rd amendment)</t>
  </si>
  <si>
    <t>Implementation of the DA coordinated validation process in the Core DA CCM</t>
  </si>
  <si>
    <t>+ Harmonisation of processes in the DA timeframe</t>
  </si>
  <si>
    <t>+ Improved congestion management and harmonisation of processes across the region</t>
  </si>
  <si>
    <t>+ Triggers expiration of 70% derogations in the Core region</t>
  </si>
  <si>
    <t>Harmonised market-based implementation Baltic</t>
  </si>
  <si>
    <t xml:space="preserve">TSOs capacity calculation - Baltic </t>
  </si>
  <si>
    <t>Amendment of other methodologies (CIDM, DA CCM, ID CCM, ROSC, BT CCM)</t>
  </si>
  <si>
    <t>+ Low potential benefits 
- Complex implementation</t>
  </si>
  <si>
    <t>+ Removes discrimination between extra-regional and intra-regional exchanges</t>
  </si>
  <si>
    <t>+ Allows more cross-zonal capacity to be made available in DA</t>
  </si>
  <si>
    <t>+ More cross-border competition in DA</t>
  </si>
  <si>
    <t>+ Allows for additional competition between the borders and expanding regions</t>
  </si>
  <si>
    <t>Inclusion of new borders and NEMOs in SDAC. This includes, among others: i) integration of EnC contracting parties in SDAC; ii) Celtic interconnector in SDAC. The addition of new borders should be organised in go-live windows which occur within an adequate recurring frequency.</t>
  </si>
  <si>
    <t xml:space="preserve">Inclusion of new borders and NEMOs in SIDC. This includes, among others: i) integration of EnC contracting parties in SIDC; ii) Celtic interconnector in SIDC. The addition of new borders should be organised in go-live windows which occur within an adequate recurring frequency. </t>
  </si>
  <si>
    <t>Introduction of the redispatching, countertrading and cost-sharing methodologies in the Nordic CCR</t>
  </si>
  <si>
    <t>Implementation of the harmonised market-based implementation by the 'Blueprint TSOs' in the Nordic CCR</t>
  </si>
  <si>
    <t>Introduction of the methodology for the calculation of cross-zonal capacity for the balancing timeframe in the Core CCR</t>
  </si>
  <si>
    <t>Introduction of the methodology for the calculation of cross-zonal capacity for the balancing timeframe in the Nordic CCR</t>
  </si>
  <si>
    <t>Introduction of the redispatching, countertrading and cost-sharing methodologies in the Core CCR</t>
  </si>
  <si>
    <t>Continuous task</t>
  </si>
  <si>
    <t>+ High potential benefits 
- Moderate implementation</t>
  </si>
  <si>
    <t>+ Very high potential benefits 
- Complex implementation</t>
  </si>
  <si>
    <t>+ Very high potential benefits 
- Extremely complex implementation</t>
  </si>
  <si>
    <t>+ Low potential benefits 
- Very complex implementation</t>
  </si>
  <si>
    <t>+ Allows for harmonisation between Core and ITN rules</t>
  </si>
  <si>
    <t>+ Allows for the harmonisation of the capacity constraints across the different timeframes</t>
  </si>
  <si>
    <t>+ Allows for the harmonisation of the capacity constraints</t>
  </si>
  <si>
    <t>+ Allows for an harmonised approach and for the integration of balancing capacity markets</t>
  </si>
  <si>
    <t>+ Allows for competition between the borders and brings the ID market closer to the DA design</t>
  </si>
  <si>
    <t>+ Removes discrimination between internal and cross-border exchanges</t>
  </si>
  <si>
    <t>+ Removes discrimination between internal and cross-border exchanges for the ITN region</t>
  </si>
  <si>
    <t>+ Allows for market participants that do not have the requirements to trade on the DA market to access cross-border capacity, all DA market participants can participate in balancing capacity markets</t>
  </si>
  <si>
    <t>+ Could allow specific MPs (e.g. solar generators) to bid
- Could force MPs to bid with a 15' granularity</t>
  </si>
  <si>
    <t>+ Opens competition between two key market segments (DA and balancing capacity, key requirement)</t>
  </si>
  <si>
    <t>+ Allows market participants to join SIDC without continuous ID trading</t>
  </si>
  <si>
    <t>+ Removes entry barrier for market participants needing a 15' product granularity</t>
  </si>
  <si>
    <t>+ Improves operational stability</t>
  </si>
  <si>
    <t>+ Likely added social welfare and improved price signals due to optimised capacity allocation</t>
  </si>
  <si>
    <t>+ Likely added social welfare and improved price signals due to optimised capacity allocation, and allows other regions to follow</t>
  </si>
  <si>
    <t>+ Likely added social welfare and improved price signals due to increased time granularity</t>
  </si>
  <si>
    <t>+ Brings SDAC closer to a common MTU for all timeframes</t>
  </si>
  <si>
    <t>end-2025</t>
  </si>
  <si>
    <t>Baseload project to be organised in go-live windows</t>
  </si>
  <si>
    <t>Implementation phase (R&amp;D)</t>
  </si>
  <si>
    <t>Synchronisation and amendment of other methodologies (CIDM, DA CCM, ID CCM, ROSC, BT CCM)</t>
  </si>
  <si>
    <t>2a. Allows the extension to new bidding zones/bidding zone borders
2b. Allows for harmonisation of rules or processes (either across timeframes/regions)
2c. Coherence with principles/functioning of the EU policies in general (such as decarbonisation, SoS, etc.) and other timeframes/regions/markets</t>
  </si>
  <si>
    <t>CACM SDAC &amp; TSOs capacity calculation - Core</t>
  </si>
  <si>
    <t>Comments</t>
  </si>
  <si>
    <t>It will be implemented in UCTE format. The move to CGMES is expected to be completed by Q4 2027.</t>
  </si>
  <si>
    <t>+ Potential benefits 
+ Simple implementation</t>
  </si>
  <si>
    <t>+ High potential benefits 
+ Simple implementation</t>
  </si>
  <si>
    <t>Implementation of the Core ID CCM pursuant to ACER Decision 03/2024</t>
  </si>
  <si>
    <t>19/03/2024 (ACER Decision 04/2024)</t>
  </si>
  <si>
    <t>The timing for CCR Central will be proposed on TSOs side when submitting the Central DA CCM to NRAs in 2025</t>
  </si>
  <si>
    <t>Reserving cross-zonal capacity for the exchange of balancing capacity</t>
  </si>
  <si>
    <t>Cross-zonal capacity calculation in the balancing timeframe (BTCC) Greece-Italy</t>
  </si>
  <si>
    <t>TSOs capacity calculation - Greece-Italy</t>
  </si>
  <si>
    <t>12 months after ROSC</t>
  </si>
  <si>
    <t>12 months after ROSC v2</t>
  </si>
  <si>
    <t>14/03/2024 (ACER Decision 03/2024)</t>
  </si>
  <si>
    <t>Q4 2027</t>
  </si>
  <si>
    <t>CACM, SOGL, FCA</t>
  </si>
  <si>
    <t>Transition to CGMES</t>
  </si>
  <si>
    <t>ROSC-RDCT Core, Core ID flow-based CC</t>
  </si>
  <si>
    <t>ID gate closure time no more than 30 min before real-time</t>
  </si>
  <si>
    <t>Shortening of the IDGCT as foreseen by the EMD reform. TSOs may request derogations until mid-2031</t>
  </si>
  <si>
    <t>EMD reform</t>
  </si>
  <si>
    <t>+ Potential benefits
+ Simple implementation</t>
  </si>
  <si>
    <t>+ Opens competition to new bids and allow new MPs into SIDC</t>
  </si>
  <si>
    <t>+ Likely added social welfare and improved price signals in SIDC</t>
  </si>
  <si>
    <t>+ Improved congestion management and improved liquidity in ID market</t>
  </si>
  <si>
    <t>FTR options allocation in Y-2 and Y-3</t>
  </si>
  <si>
    <t>Non-uniform pricing</t>
  </si>
  <si>
    <t>MRLVC with UK</t>
  </si>
  <si>
    <t>On hold</t>
  </si>
  <si>
    <t>EU-UK TCA</t>
  </si>
  <si>
    <t>12 months after DA Nordic CCM</t>
  </si>
  <si>
    <t>Article 76 SOGL, Article 35 and Article 74 CACM</t>
  </si>
  <si>
    <t>ACER Decision 21/2020 and ACER Decision 22/2020, Nordic NRAs decision pending</t>
  </si>
  <si>
    <t>Nordic DA flow-based CC, Nordic ID flow-based CC</t>
  </si>
  <si>
    <t>42-66</t>
  </si>
  <si>
    <t>i) Q4 2026 - Q4 2028</t>
  </si>
  <si>
    <t>i) 04/06/2023; ii) 04/06/2025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</si>
</sst>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7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2" fontId="2" fillId="0" borderId="0" xfId="0" quotePrefix="1" applyNumberFormat="1" applyFont="1" applyAlignment="1">
      <alignment horizontal="center" vertical="center" wrapText="1"/>
    </xf>
    <xf numFmtId="17" fontId="0" fillId="0" borderId="0" xfId="0" quotePrefix="1" applyNumberFormat="1" applyAlignment="1">
      <alignment horizontal="center" vertical="center" wrapText="1"/>
    </xf>
    <xf numFmtId="15" fontId="0" fillId="0" borderId="0" xfId="0" quotePrefix="1" applyNumberFormat="1" applyAlignment="1">
      <alignment horizontal="center" vertical="center" wrapText="1"/>
    </xf>
    <xf numFmtId="2" fontId="0" fillId="0" borderId="0" xfId="0" quotePrefix="1" applyNumberFormat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0" xfId="0" quotePrefix="1" applyFill="1" applyAlignment="1">
      <alignment horizontal="center" vertical="center" wrapText="1"/>
    </xf>
    <xf numFmtId="2" fontId="0" fillId="8" borderId="0" xfId="0" quotePrefix="1" applyNumberFormat="1" applyFill="1" applyAlignment="1">
      <alignment horizontal="center" vertical="center" wrapText="1"/>
    </xf>
    <xf numFmtId="0" fontId="2" fillId="8" borderId="0" xfId="0" quotePrefix="1" applyFont="1" applyFill="1" applyAlignment="1">
      <alignment horizontal="center" vertical="center" wrapText="1"/>
    </xf>
    <xf numFmtId="2" fontId="2" fillId="8" borderId="0" xfId="0" quotePrefix="1" applyNumberFormat="1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0" fillId="8" borderId="0" xfId="0" applyNumberForma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6" borderId="0" xfId="0" applyFont="1" applyFill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 horizontal="center" vertical="center" wrapText="1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</cellXfs>
  <cellStyles count="2">
    <cellStyle name="Hyperlink 2" xfId="1" xr:uid="{3161F8D7-6B9B-42ED-9C82-74CD7F9AD90C}"/>
    <cellStyle name="Normal" xfId="0" builtinId="0"/>
  </cellStyles>
  <dxfs count="0"/>
  <tableStyles count="0" defaultTableStyle="TableStyleMedium2" defaultPivotStyle="PivotStyleLight16"/>
  <colors>
    <mruColors>
      <color rgb="FFC3633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35547-0C45-4880-8ADD-283417CDE9BF}">
  <sheetPr>
    <tabColor rgb="FF00B050"/>
  </sheetPr>
  <dimension ref="A1:S43"/>
  <sheetViews>
    <sheetView tabSelected="1" zoomScaleNormal="100" workbookViewId="0">
      <pane xSplit="3" ySplit="1" topLeftCell="G15" activePane="bottomRight" state="frozen"/>
      <selection pane="topRight" activeCell="D1" sqref="D1"/>
      <selection pane="bottomLeft" activeCell="A2" sqref="A2"/>
      <selection pane="bottomRight" activeCell="I28" sqref="I28"/>
    </sheetView>
  </sheetViews>
  <sheetFormatPr defaultRowHeight="15" x14ac:dyDescent="0.25"/>
  <cols>
    <col min="1" max="1" width="7.42578125" style="9" bestFit="1" customWidth="1"/>
    <col min="2" max="2" width="17.140625" style="9" bestFit="1" customWidth="1"/>
    <col min="3" max="3" width="40.42578125" style="9" bestFit="1" customWidth="1"/>
    <col min="4" max="4" width="54.140625" style="9" customWidth="1"/>
    <col min="5" max="5" width="15.140625" style="9" bestFit="1" customWidth="1"/>
    <col min="6" max="6" width="19.85546875" style="9" bestFit="1" customWidth="1"/>
    <col min="7" max="7" width="27.85546875" style="9" customWidth="1"/>
    <col min="8" max="8" width="23.7109375" style="9" bestFit="1" customWidth="1"/>
    <col min="9" max="9" width="30.28515625" style="9" bestFit="1" customWidth="1"/>
    <col min="10" max="10" width="23.140625" style="9" bestFit="1" customWidth="1"/>
    <col min="11" max="11" width="28.7109375" style="9" customWidth="1"/>
    <col min="12" max="12" width="30.85546875" style="9" bestFit="1" customWidth="1"/>
    <col min="13" max="13" width="14" style="9" bestFit="1" customWidth="1"/>
    <col min="14" max="14" width="19.140625" style="14" bestFit="1" customWidth="1"/>
    <col min="15" max="15" width="26.28515625" style="14" bestFit="1" customWidth="1"/>
    <col min="16" max="16" width="31" style="14" bestFit="1" customWidth="1"/>
    <col min="17" max="17" width="22.42578125" style="9" bestFit="1" customWidth="1"/>
    <col min="18" max="18" width="24" style="9" bestFit="1" customWidth="1"/>
    <col min="19" max="19" width="18.85546875" style="9" bestFit="1" customWidth="1"/>
  </cols>
  <sheetData>
    <row r="1" spans="1:19" s="2" customFormat="1" ht="30" x14ac:dyDescent="0.25">
      <c r="A1" s="15" t="s">
        <v>0</v>
      </c>
      <c r="B1" s="15" t="s">
        <v>100</v>
      </c>
      <c r="C1" s="15" t="s">
        <v>10</v>
      </c>
      <c r="D1" s="15" t="s">
        <v>11</v>
      </c>
      <c r="E1" s="15" t="s">
        <v>1</v>
      </c>
      <c r="F1" s="15" t="s">
        <v>6</v>
      </c>
      <c r="G1" s="15" t="s">
        <v>46</v>
      </c>
      <c r="H1" s="15" t="s">
        <v>2</v>
      </c>
      <c r="I1" s="15" t="s">
        <v>3</v>
      </c>
      <c r="J1" s="15" t="s">
        <v>4</v>
      </c>
      <c r="K1" s="15" t="s">
        <v>5</v>
      </c>
      <c r="L1" s="15" t="s">
        <v>90</v>
      </c>
      <c r="M1" s="15" t="s">
        <v>18</v>
      </c>
      <c r="N1" s="15" t="s">
        <v>48</v>
      </c>
      <c r="O1" s="15" t="s">
        <v>45</v>
      </c>
      <c r="P1" s="15" t="s">
        <v>44</v>
      </c>
      <c r="Q1" s="15" t="s">
        <v>7</v>
      </c>
      <c r="R1" s="15" t="s">
        <v>8</v>
      </c>
      <c r="S1" s="15" t="s">
        <v>9</v>
      </c>
    </row>
    <row r="2" spans="1:19" ht="30" x14ac:dyDescent="0.25">
      <c r="A2" s="4">
        <v>1</v>
      </c>
      <c r="B2" s="4">
        <v>2023</v>
      </c>
      <c r="C2" s="4" t="s">
        <v>70</v>
      </c>
      <c r="D2" s="4" t="s">
        <v>71</v>
      </c>
      <c r="E2" s="4" t="s">
        <v>12</v>
      </c>
      <c r="F2" s="12" t="s">
        <v>123</v>
      </c>
      <c r="G2" s="16">
        <v>44118</v>
      </c>
      <c r="H2" s="16"/>
      <c r="I2" s="12" t="s">
        <v>32</v>
      </c>
      <c r="J2" s="12" t="s">
        <v>20</v>
      </c>
      <c r="K2" s="12" t="s">
        <v>14</v>
      </c>
      <c r="L2" s="12"/>
      <c r="M2" s="12"/>
      <c r="N2" s="12"/>
      <c r="O2" s="12"/>
      <c r="P2" s="12"/>
      <c r="Q2" s="13">
        <f>Prioritisation!F2</f>
        <v>0.83333333333333326</v>
      </c>
      <c r="R2" s="12"/>
      <c r="S2" s="12" t="s">
        <v>47</v>
      </c>
    </row>
    <row r="3" spans="1:19" ht="30" x14ac:dyDescent="0.25">
      <c r="A3" s="4">
        <v>2</v>
      </c>
      <c r="B3" s="4">
        <v>2023</v>
      </c>
      <c r="C3" s="4" t="s">
        <v>83</v>
      </c>
      <c r="D3" s="4" t="s">
        <v>81</v>
      </c>
      <c r="E3" s="4" t="s">
        <v>12</v>
      </c>
      <c r="F3" s="12" t="s">
        <v>23</v>
      </c>
      <c r="G3" s="16">
        <v>43860</v>
      </c>
      <c r="H3" s="16">
        <v>45139</v>
      </c>
      <c r="I3" s="12" t="s">
        <v>22</v>
      </c>
      <c r="J3" s="12" t="s">
        <v>13</v>
      </c>
      <c r="K3" s="12" t="s">
        <v>17</v>
      </c>
      <c r="L3" s="12">
        <v>2027</v>
      </c>
      <c r="M3" s="12" t="s">
        <v>21</v>
      </c>
      <c r="N3" s="12">
        <v>46</v>
      </c>
      <c r="O3" s="12">
        <v>38</v>
      </c>
      <c r="P3" s="12">
        <f>N3+O3</f>
        <v>84</v>
      </c>
      <c r="Q3" s="13">
        <f>Prioritisation!F3</f>
        <v>0.33333333333333331</v>
      </c>
      <c r="R3" s="12" t="s">
        <v>72</v>
      </c>
      <c r="S3" s="12"/>
    </row>
    <row r="4" spans="1:19" ht="30" x14ac:dyDescent="0.25">
      <c r="A4" s="4">
        <v>3</v>
      </c>
      <c r="B4" s="4">
        <v>2024</v>
      </c>
      <c r="C4" s="4" t="s">
        <v>85</v>
      </c>
      <c r="D4" s="4" t="s">
        <v>84</v>
      </c>
      <c r="E4" s="4" t="s">
        <v>12</v>
      </c>
      <c r="F4" s="12" t="s">
        <v>23</v>
      </c>
      <c r="G4" s="10"/>
      <c r="H4" s="16"/>
      <c r="I4" s="12"/>
      <c r="J4" s="12" t="s">
        <v>13</v>
      </c>
      <c r="K4" s="12" t="s">
        <v>14</v>
      </c>
      <c r="L4" s="12"/>
      <c r="M4" s="12"/>
      <c r="N4" s="12"/>
      <c r="O4" s="12"/>
      <c r="P4" s="12"/>
      <c r="Q4" s="13">
        <f>Prioritisation!F4</f>
        <v>1</v>
      </c>
      <c r="R4" s="12"/>
      <c r="S4" s="12"/>
    </row>
    <row r="5" spans="1:19" ht="30" x14ac:dyDescent="0.25">
      <c r="A5" s="4">
        <v>4</v>
      </c>
      <c r="B5" s="4">
        <v>2024</v>
      </c>
      <c r="C5" s="4" t="s">
        <v>102</v>
      </c>
      <c r="D5" s="4" t="s">
        <v>202</v>
      </c>
      <c r="E5" s="4" t="s">
        <v>12</v>
      </c>
      <c r="F5" s="12" t="s">
        <v>124</v>
      </c>
      <c r="G5" s="16" t="s">
        <v>210</v>
      </c>
      <c r="H5" s="10">
        <v>46143</v>
      </c>
      <c r="I5" s="12" t="s">
        <v>86</v>
      </c>
      <c r="J5" s="12" t="s">
        <v>20</v>
      </c>
      <c r="K5" s="12" t="s">
        <v>17</v>
      </c>
      <c r="L5" s="10">
        <v>46143</v>
      </c>
      <c r="M5" s="12"/>
      <c r="N5" s="12"/>
      <c r="O5" s="12"/>
      <c r="P5" s="12"/>
      <c r="Q5" s="13">
        <f>Prioritisation!F5</f>
        <v>0.83333333333333326</v>
      </c>
      <c r="R5" s="12" t="s">
        <v>213</v>
      </c>
      <c r="S5" s="12"/>
    </row>
    <row r="6" spans="1:19" ht="45" x14ac:dyDescent="0.25">
      <c r="A6" s="4">
        <v>5</v>
      </c>
      <c r="B6" s="4">
        <v>2023</v>
      </c>
      <c r="C6" s="4" t="s">
        <v>73</v>
      </c>
      <c r="D6" s="4" t="s">
        <v>74</v>
      </c>
      <c r="E6" s="4" t="s">
        <v>12</v>
      </c>
      <c r="F6" s="12" t="s">
        <v>197</v>
      </c>
      <c r="G6" s="10" t="s">
        <v>77</v>
      </c>
      <c r="H6" s="16">
        <v>45838</v>
      </c>
      <c r="I6" s="12" t="s">
        <v>76</v>
      </c>
      <c r="J6" s="12" t="s">
        <v>20</v>
      </c>
      <c r="K6" s="12" t="s">
        <v>17</v>
      </c>
      <c r="L6" s="16">
        <v>45838</v>
      </c>
      <c r="M6" s="12"/>
      <c r="N6" s="12"/>
      <c r="O6" s="12"/>
      <c r="P6" s="12"/>
      <c r="Q6" s="13">
        <f>Prioritisation!F6</f>
        <v>1</v>
      </c>
      <c r="R6" s="12"/>
      <c r="S6" s="12"/>
    </row>
    <row r="7" spans="1:19" ht="75" x14ac:dyDescent="0.25">
      <c r="A7" s="4">
        <v>6</v>
      </c>
      <c r="B7" s="4">
        <v>2023</v>
      </c>
      <c r="C7" s="4" t="s">
        <v>30</v>
      </c>
      <c r="D7" s="4" t="s">
        <v>75</v>
      </c>
      <c r="E7" s="4" t="s">
        <v>12</v>
      </c>
      <c r="F7" s="12" t="s">
        <v>124</v>
      </c>
      <c r="G7" s="10" t="s">
        <v>203</v>
      </c>
      <c r="H7" s="16"/>
      <c r="I7" s="12" t="s">
        <v>29</v>
      </c>
      <c r="J7" s="12" t="s">
        <v>20</v>
      </c>
      <c r="K7" s="12" t="s">
        <v>14</v>
      </c>
      <c r="L7" s="10"/>
      <c r="M7" s="12"/>
      <c r="N7" s="12"/>
      <c r="O7" s="12" t="s">
        <v>204</v>
      </c>
      <c r="P7" s="12"/>
      <c r="Q7" s="13">
        <f>Prioritisation!F7</f>
        <v>1.3333333333333333</v>
      </c>
      <c r="R7" s="12"/>
      <c r="S7" s="12"/>
    </row>
    <row r="8" spans="1:19" ht="45" x14ac:dyDescent="0.25">
      <c r="A8" s="4">
        <v>7</v>
      </c>
      <c r="B8" s="4">
        <v>2023</v>
      </c>
      <c r="C8" s="4" t="s">
        <v>78</v>
      </c>
      <c r="D8" s="4" t="s">
        <v>79</v>
      </c>
      <c r="E8" s="4" t="s">
        <v>12</v>
      </c>
      <c r="F8" s="12" t="s">
        <v>124</v>
      </c>
      <c r="G8" s="12"/>
      <c r="H8" s="4"/>
      <c r="I8" s="12"/>
      <c r="J8" s="12" t="s">
        <v>20</v>
      </c>
      <c r="K8" s="12" t="s">
        <v>17</v>
      </c>
      <c r="L8" s="12" t="s">
        <v>192</v>
      </c>
      <c r="M8" s="12"/>
      <c r="N8" s="12"/>
      <c r="O8" s="12"/>
      <c r="P8" s="12"/>
      <c r="Q8" s="13">
        <f>Prioritisation!F8</f>
        <v>0</v>
      </c>
      <c r="R8" s="12" t="s">
        <v>149</v>
      </c>
      <c r="S8" s="4" t="s">
        <v>30</v>
      </c>
    </row>
    <row r="9" spans="1:19" x14ac:dyDescent="0.25">
      <c r="A9" s="4">
        <v>8</v>
      </c>
      <c r="B9" s="4">
        <v>2023</v>
      </c>
      <c r="C9" s="4" t="s">
        <v>36</v>
      </c>
      <c r="D9" s="4" t="s">
        <v>80</v>
      </c>
      <c r="E9" s="4" t="s">
        <v>12</v>
      </c>
      <c r="F9" s="12" t="s">
        <v>15</v>
      </c>
      <c r="G9" s="10">
        <v>45536</v>
      </c>
      <c r="H9" s="16"/>
      <c r="I9" s="12" t="s">
        <v>37</v>
      </c>
      <c r="J9" s="12" t="s">
        <v>13</v>
      </c>
      <c r="K9" s="12" t="s">
        <v>194</v>
      </c>
      <c r="L9" s="12"/>
      <c r="M9" s="12"/>
      <c r="N9" s="12"/>
      <c r="O9" s="12"/>
      <c r="P9" s="12"/>
      <c r="Q9" s="13">
        <f>Prioritisation!F9</f>
        <v>1</v>
      </c>
      <c r="R9" s="12"/>
      <c r="S9" s="12"/>
    </row>
    <row r="10" spans="1:19" ht="90" x14ac:dyDescent="0.25">
      <c r="A10" s="4">
        <v>9</v>
      </c>
      <c r="B10" s="4">
        <v>2024</v>
      </c>
      <c r="C10" s="4" t="s">
        <v>125</v>
      </c>
      <c r="D10" s="4" t="s">
        <v>163</v>
      </c>
      <c r="E10" s="4" t="s">
        <v>12</v>
      </c>
      <c r="F10" s="4" t="s">
        <v>15</v>
      </c>
      <c r="G10" s="4"/>
      <c r="H10" s="16"/>
      <c r="I10" s="4" t="s">
        <v>82</v>
      </c>
      <c r="J10" s="4" t="s">
        <v>20</v>
      </c>
      <c r="K10" s="4" t="s">
        <v>170</v>
      </c>
      <c r="L10" s="4"/>
      <c r="M10" s="4"/>
      <c r="N10" s="4"/>
      <c r="O10" s="4"/>
      <c r="P10" s="4"/>
      <c r="Q10" s="13" t="str">
        <f>Prioritisation!F10</f>
        <v>Baseload project to be organised in go-live windows</v>
      </c>
      <c r="R10" s="12"/>
      <c r="S10" s="12"/>
    </row>
    <row r="11" spans="1:19" ht="90" x14ac:dyDescent="0.25">
      <c r="A11" s="4">
        <v>10</v>
      </c>
      <c r="B11" s="4">
        <v>2024</v>
      </c>
      <c r="C11" s="4" t="s">
        <v>126</v>
      </c>
      <c r="D11" s="4" t="s">
        <v>164</v>
      </c>
      <c r="E11" s="4" t="s">
        <v>12</v>
      </c>
      <c r="F11" s="4" t="s">
        <v>23</v>
      </c>
      <c r="G11" s="4"/>
      <c r="H11" s="16"/>
      <c r="I11" s="4" t="s">
        <v>89</v>
      </c>
      <c r="J11" s="4" t="s">
        <v>20</v>
      </c>
      <c r="K11" s="4" t="s">
        <v>170</v>
      </c>
      <c r="L11" s="4"/>
      <c r="M11" s="4"/>
      <c r="N11" s="4"/>
      <c r="O11" s="4"/>
      <c r="P11" s="4"/>
      <c r="Q11" s="13" t="str">
        <f>Prioritisation!F11</f>
        <v>Baseload project to be organised in go-live windows</v>
      </c>
      <c r="R11" s="12"/>
      <c r="S11" s="12"/>
    </row>
    <row r="12" spans="1:19" ht="30" x14ac:dyDescent="0.25">
      <c r="A12" s="4">
        <v>11</v>
      </c>
      <c r="B12" s="4">
        <v>2024</v>
      </c>
      <c r="C12" s="4" t="s">
        <v>49</v>
      </c>
      <c r="D12" s="4" t="s">
        <v>165</v>
      </c>
      <c r="E12" s="4" t="s">
        <v>131</v>
      </c>
      <c r="F12" s="12" t="s">
        <v>123</v>
      </c>
      <c r="G12" s="4"/>
      <c r="H12" s="16"/>
      <c r="I12" s="4" t="s">
        <v>228</v>
      </c>
      <c r="J12" s="4" t="s">
        <v>20</v>
      </c>
      <c r="K12" s="4" t="s">
        <v>14</v>
      </c>
      <c r="L12" s="4"/>
      <c r="M12" s="4"/>
      <c r="N12" s="4"/>
      <c r="O12" s="4"/>
      <c r="P12" s="4"/>
      <c r="Q12" s="13">
        <f>Prioritisation!F12</f>
        <v>0.66666666666666663</v>
      </c>
      <c r="R12" s="4"/>
      <c r="S12" s="4"/>
    </row>
    <row r="13" spans="1:19" ht="60" x14ac:dyDescent="0.25">
      <c r="A13" s="4">
        <v>12</v>
      </c>
      <c r="B13" s="4">
        <v>2024</v>
      </c>
      <c r="C13" s="4" t="s">
        <v>133</v>
      </c>
      <c r="D13" s="4" t="s">
        <v>166</v>
      </c>
      <c r="E13" s="4" t="s">
        <v>130</v>
      </c>
      <c r="F13" s="12" t="s">
        <v>123</v>
      </c>
      <c r="G13" s="4" t="s">
        <v>67</v>
      </c>
      <c r="H13" s="16">
        <v>46234</v>
      </c>
      <c r="I13" s="5" t="s">
        <v>53</v>
      </c>
      <c r="J13" s="5" t="s">
        <v>20</v>
      </c>
      <c r="K13" s="5" t="s">
        <v>17</v>
      </c>
      <c r="L13" s="16">
        <v>46234</v>
      </c>
      <c r="M13" s="4"/>
      <c r="N13" s="4"/>
      <c r="O13" s="4">
        <v>24</v>
      </c>
      <c r="P13" s="4"/>
      <c r="Q13" s="13">
        <f>Prioritisation!F13</f>
        <v>1.1666666666666665</v>
      </c>
      <c r="R13" s="4" t="s">
        <v>157</v>
      </c>
      <c r="S13" s="4"/>
    </row>
    <row r="14" spans="1:19" ht="45" x14ac:dyDescent="0.25">
      <c r="A14" s="4">
        <v>13</v>
      </c>
      <c r="B14" s="4">
        <v>2024</v>
      </c>
      <c r="C14" s="4" t="s">
        <v>135</v>
      </c>
      <c r="D14" s="4" t="s">
        <v>167</v>
      </c>
      <c r="E14" s="4" t="s">
        <v>130</v>
      </c>
      <c r="F14" s="12" t="s">
        <v>124</v>
      </c>
      <c r="G14" s="16">
        <v>45088</v>
      </c>
      <c r="H14" s="16"/>
      <c r="I14" s="4" t="s">
        <v>134</v>
      </c>
      <c r="J14" s="4" t="s">
        <v>20</v>
      </c>
      <c r="K14" s="4" t="s">
        <v>14</v>
      </c>
      <c r="L14" s="4">
        <v>2026</v>
      </c>
      <c r="M14" s="4"/>
      <c r="N14" s="4"/>
      <c r="O14" s="4"/>
      <c r="P14" s="4"/>
      <c r="Q14" s="13">
        <f>Prioritisation!F14</f>
        <v>0.5</v>
      </c>
      <c r="R14" s="4" t="s">
        <v>102</v>
      </c>
      <c r="S14" s="4"/>
    </row>
    <row r="15" spans="1:19" ht="45" x14ac:dyDescent="0.25">
      <c r="A15" s="4">
        <v>14</v>
      </c>
      <c r="B15" s="4">
        <v>2024</v>
      </c>
      <c r="C15" s="4" t="s">
        <v>136</v>
      </c>
      <c r="D15" s="4" t="s">
        <v>168</v>
      </c>
      <c r="E15" s="4" t="s">
        <v>130</v>
      </c>
      <c r="F15" s="12" t="s">
        <v>123</v>
      </c>
      <c r="G15" s="16">
        <v>45154</v>
      </c>
      <c r="H15" s="16"/>
      <c r="I15" s="4" t="s">
        <v>134</v>
      </c>
      <c r="J15" s="4" t="s">
        <v>20</v>
      </c>
      <c r="K15" s="4" t="s">
        <v>14</v>
      </c>
      <c r="L15" s="4"/>
      <c r="M15" s="4"/>
      <c r="N15" s="4"/>
      <c r="O15" s="4"/>
      <c r="P15" s="4"/>
      <c r="Q15" s="13">
        <f>Prioritisation!F15</f>
        <v>0.5</v>
      </c>
      <c r="R15" s="4" t="s">
        <v>230</v>
      </c>
      <c r="S15" s="4"/>
    </row>
    <row r="16" spans="1:19" ht="75" x14ac:dyDescent="0.25">
      <c r="A16" s="4">
        <v>15</v>
      </c>
      <c r="B16" s="4">
        <v>2024</v>
      </c>
      <c r="C16" s="4" t="s">
        <v>149</v>
      </c>
      <c r="D16" s="4" t="s">
        <v>151</v>
      </c>
      <c r="E16" s="4" t="s">
        <v>12</v>
      </c>
      <c r="F16" s="12" t="s">
        <v>124</v>
      </c>
      <c r="G16" s="4"/>
      <c r="H16" s="16">
        <v>45999</v>
      </c>
      <c r="I16" s="4" t="s">
        <v>150</v>
      </c>
      <c r="J16" s="4" t="s">
        <v>20</v>
      </c>
      <c r="K16" s="4" t="s">
        <v>17</v>
      </c>
      <c r="L16" s="4" t="s">
        <v>192</v>
      </c>
      <c r="M16" s="4"/>
      <c r="N16" s="4"/>
      <c r="O16" s="4"/>
      <c r="P16" s="4"/>
      <c r="Q16" s="13">
        <f>Prioritisation!F16</f>
        <v>1</v>
      </c>
      <c r="R16" s="4"/>
      <c r="S16" s="4" t="s">
        <v>78</v>
      </c>
    </row>
    <row r="17" spans="1:19" ht="75" x14ac:dyDescent="0.25">
      <c r="A17" s="4">
        <v>16</v>
      </c>
      <c r="B17" s="4">
        <v>2024</v>
      </c>
      <c r="C17" s="4" t="s">
        <v>50</v>
      </c>
      <c r="D17" s="4" t="s">
        <v>169</v>
      </c>
      <c r="E17" s="4" t="s">
        <v>131</v>
      </c>
      <c r="F17" s="12" t="s">
        <v>124</v>
      </c>
      <c r="G17" s="10" t="s">
        <v>68</v>
      </c>
      <c r="H17" s="16" t="s">
        <v>233</v>
      </c>
      <c r="I17" s="4" t="s">
        <v>228</v>
      </c>
      <c r="J17" s="5" t="s">
        <v>20</v>
      </c>
      <c r="K17" s="5" t="s">
        <v>17</v>
      </c>
      <c r="L17" s="7" t="s">
        <v>232</v>
      </c>
      <c r="M17" s="5" t="s">
        <v>21</v>
      </c>
      <c r="N17" s="18" t="s">
        <v>231</v>
      </c>
      <c r="O17" s="4"/>
      <c r="P17" s="4"/>
      <c r="Q17" s="13">
        <f>Prioritisation!F17</f>
        <v>1</v>
      </c>
      <c r="R17" s="4" t="s">
        <v>213</v>
      </c>
      <c r="S17" s="4"/>
    </row>
    <row r="18" spans="1:19" ht="30" x14ac:dyDescent="0.25">
      <c r="A18" s="4">
        <v>17</v>
      </c>
      <c r="B18" s="4">
        <v>2024</v>
      </c>
      <c r="C18" s="4" t="s">
        <v>215</v>
      </c>
      <c r="D18" s="4" t="s">
        <v>216</v>
      </c>
      <c r="E18" s="4" t="s">
        <v>12</v>
      </c>
      <c r="F18" s="12" t="s">
        <v>23</v>
      </c>
      <c r="G18" s="8"/>
      <c r="H18" s="16">
        <v>46023</v>
      </c>
      <c r="I18" s="4" t="s">
        <v>217</v>
      </c>
      <c r="J18" s="5" t="s">
        <v>13</v>
      </c>
      <c r="K18" s="5" t="s">
        <v>14</v>
      </c>
      <c r="L18" s="8"/>
      <c r="M18" s="8"/>
      <c r="N18" s="4"/>
      <c r="O18" s="4"/>
      <c r="P18" s="4"/>
      <c r="Q18" s="13">
        <f>Prioritisation!F18</f>
        <v>1.3333333333333333</v>
      </c>
      <c r="R18" s="4"/>
      <c r="S18" s="8"/>
    </row>
    <row r="19" spans="1:19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4"/>
      <c r="O19" s="4"/>
      <c r="P19" s="4"/>
      <c r="Q19" s="8"/>
      <c r="R19" s="8"/>
      <c r="S19" s="8"/>
    </row>
    <row r="20" spans="1:19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4"/>
      <c r="O20" s="4"/>
      <c r="P20" s="4"/>
      <c r="Q20" s="8"/>
      <c r="R20" s="8"/>
      <c r="S20" s="8"/>
    </row>
    <row r="21" spans="1:19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4"/>
      <c r="O21" s="4"/>
      <c r="P21" s="4"/>
      <c r="Q21" s="8"/>
      <c r="R21" s="8"/>
      <c r="S21" s="8"/>
    </row>
    <row r="22" spans="1:19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4"/>
      <c r="O22" s="4"/>
      <c r="P22" s="4"/>
      <c r="Q22" s="8"/>
      <c r="R22" s="8"/>
      <c r="S22" s="8"/>
    </row>
    <row r="23" spans="1:19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O23" s="4"/>
      <c r="P23" s="4"/>
      <c r="Q23" s="8"/>
      <c r="R23" s="8"/>
      <c r="S23" s="8"/>
    </row>
    <row r="24" spans="1:19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4"/>
      <c r="O24" s="4"/>
      <c r="P24" s="4"/>
      <c r="Q24" s="8"/>
      <c r="R24" s="8"/>
      <c r="S24" s="8"/>
    </row>
    <row r="25" spans="1:19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4"/>
      <c r="O25" s="4"/>
      <c r="P25" s="4"/>
      <c r="Q25" s="8"/>
      <c r="R25" s="8"/>
      <c r="S25" s="8"/>
    </row>
    <row r="26" spans="1:19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4"/>
      <c r="O26" s="4"/>
      <c r="P26" s="4"/>
      <c r="Q26" s="8"/>
      <c r="R26" s="8"/>
      <c r="S26" s="8"/>
    </row>
    <row r="27" spans="1:19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4"/>
      <c r="O27" s="4"/>
      <c r="P27" s="4"/>
      <c r="Q27" s="8"/>
      <c r="R27" s="8"/>
      <c r="S27" s="8"/>
    </row>
    <row r="28" spans="1:19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4"/>
      <c r="O28" s="4"/>
      <c r="P28" s="4"/>
      <c r="Q28" s="8"/>
      <c r="R28" s="8"/>
      <c r="S28" s="8"/>
    </row>
    <row r="29" spans="1:19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"/>
      <c r="O29" s="4"/>
      <c r="P29" s="4"/>
      <c r="Q29" s="8"/>
      <c r="R29" s="8"/>
      <c r="S29" s="8"/>
    </row>
    <row r="30" spans="1:19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4"/>
      <c r="O30" s="4"/>
      <c r="P30" s="4"/>
      <c r="Q30" s="8"/>
      <c r="R30" s="8"/>
      <c r="S30" s="8"/>
    </row>
    <row r="31" spans="1:19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4"/>
      <c r="P31" s="4"/>
      <c r="Q31" s="8"/>
      <c r="R31" s="8"/>
      <c r="S31" s="8"/>
    </row>
    <row r="32" spans="1:19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4"/>
      <c r="O32" s="4"/>
      <c r="P32" s="4"/>
      <c r="Q32" s="8"/>
      <c r="R32" s="8"/>
      <c r="S32" s="8"/>
    </row>
    <row r="33" spans="1:19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"/>
      <c r="O33" s="4"/>
      <c r="P33" s="4"/>
      <c r="Q33" s="8"/>
      <c r="R33" s="8"/>
      <c r="S33" s="8"/>
    </row>
    <row r="34" spans="1:19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4"/>
      <c r="O34" s="4"/>
      <c r="P34" s="4"/>
      <c r="Q34" s="8"/>
      <c r="R34" s="8"/>
      <c r="S34" s="8"/>
    </row>
    <row r="35" spans="1:1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4"/>
      <c r="O35" s="4"/>
      <c r="P35" s="4"/>
      <c r="Q35" s="8"/>
      <c r="R35" s="8"/>
      <c r="S35" s="8"/>
    </row>
    <row r="36" spans="1:1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4"/>
      <c r="O36" s="4"/>
      <c r="P36" s="4"/>
      <c r="Q36" s="8"/>
      <c r="R36" s="8"/>
      <c r="S36" s="8"/>
    </row>
    <row r="37" spans="1:1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4"/>
      <c r="O37" s="4"/>
      <c r="P37" s="4"/>
      <c r="Q37" s="8"/>
      <c r="R37" s="8"/>
      <c r="S37" s="8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"/>
      <c r="O38" s="4"/>
      <c r="P38" s="4"/>
      <c r="Q38" s="8"/>
      <c r="R38" s="8"/>
      <c r="S38" s="8"/>
    </row>
    <row r="39" spans="1:1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  <c r="O39" s="4"/>
      <c r="P39" s="4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4"/>
      <c r="O40" s="4"/>
      <c r="P40" s="4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"/>
      <c r="O41" s="4"/>
      <c r="P41" s="4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"/>
      <c r="O42" s="4"/>
      <c r="P42" s="4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"/>
      <c r="O43" s="4"/>
      <c r="P43" s="4"/>
      <c r="Q43" s="8"/>
      <c r="R43" s="8"/>
      <c r="S43" s="8"/>
    </row>
  </sheetData>
  <sheetProtection algorithmName="SHA-512" hashValue="euM2LxN0kGhJBZtB+Ummza1dviL0e8s29Ai/vmqodykjvbswn6+/OdhvBLsMfUcpIEOcbAxfWmgI2u2jsQ8k4g==" saltValue="H+kcDtHevJ5ko2pC8zsWzw==" spinCount="100000" sheet="1" objects="1" scenarios="1"/>
  <autoFilter ref="A1:S17" xr:uid="{0BE28D4E-8368-4CCA-AC6D-F8FF83D2624B}"/>
  <conditionalFormatting sqref="Q1:Q1048576">
    <cfRule type="iconSet" priority="1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160BE-D1C7-49E3-A26F-71BD83BB3D4A}">
  <sheetPr>
    <tabColor rgb="FF00B0F0"/>
  </sheetPr>
  <dimension ref="A1:Q57"/>
  <sheetViews>
    <sheetView zoomScaleNormal="100" workbookViewId="0">
      <pane xSplit="6" ySplit="1" topLeftCell="G2" activePane="bottomRight" state="frozen"/>
      <selection pane="topRight" activeCell="D1" sqref="D1"/>
      <selection pane="bottomLeft" activeCell="A2" sqref="A2"/>
      <selection pane="bottomRight" activeCell="F6" sqref="F6"/>
    </sheetView>
  </sheetViews>
  <sheetFormatPr defaultRowHeight="15" x14ac:dyDescent="0.25"/>
  <cols>
    <col min="1" max="1" width="7.42578125" style="9" bestFit="1" customWidth="1"/>
    <col min="2" max="2" width="17.140625" style="9" bestFit="1" customWidth="1"/>
    <col min="3" max="3" width="34.140625" style="9" customWidth="1"/>
    <col min="4" max="4" width="15.140625" style="9" bestFit="1" customWidth="1"/>
    <col min="5" max="5" width="19.85546875" style="9" bestFit="1" customWidth="1"/>
    <col min="6" max="6" width="22.85546875" style="43" customWidth="1"/>
    <col min="7" max="7" width="23.42578125" style="43" bestFit="1" customWidth="1"/>
    <col min="8" max="8" width="34.5703125" style="9" customWidth="1"/>
    <col min="9" max="9" width="30.28515625" style="43" bestFit="1" customWidth="1"/>
    <col min="10" max="10" width="61.28515625" style="9" customWidth="1"/>
    <col min="11" max="11" width="22" style="43" bestFit="1" customWidth="1"/>
    <col min="12" max="12" width="34.140625" style="9" bestFit="1" customWidth="1"/>
    <col min="13" max="13" width="24.5703125" style="43" bestFit="1" customWidth="1"/>
    <col min="14" max="14" width="34.28515625" style="14" customWidth="1"/>
    <col min="15" max="15" width="33.7109375" style="50" bestFit="1" customWidth="1"/>
    <col min="16" max="16" width="26.85546875" style="9" bestFit="1" customWidth="1"/>
    <col min="17" max="17" width="19.5703125" style="9" customWidth="1"/>
  </cols>
  <sheetData>
    <row r="1" spans="1:17" s="2" customFormat="1" ht="105" x14ac:dyDescent="0.25">
      <c r="A1" s="15" t="s">
        <v>0</v>
      </c>
      <c r="B1" s="15" t="s">
        <v>100</v>
      </c>
      <c r="C1" s="15" t="s">
        <v>10</v>
      </c>
      <c r="D1" s="15" t="s">
        <v>1</v>
      </c>
      <c r="E1" s="15" t="s">
        <v>6</v>
      </c>
      <c r="F1" s="37" t="s">
        <v>7</v>
      </c>
      <c r="G1" s="44" t="s">
        <v>91</v>
      </c>
      <c r="H1" s="21" t="s">
        <v>92</v>
      </c>
      <c r="I1" s="46" t="s">
        <v>93</v>
      </c>
      <c r="J1" s="22" t="s">
        <v>196</v>
      </c>
      <c r="K1" s="47" t="s">
        <v>94</v>
      </c>
      <c r="L1" s="23" t="s">
        <v>95</v>
      </c>
      <c r="M1" s="48" t="s">
        <v>96</v>
      </c>
      <c r="N1" s="24" t="s">
        <v>97</v>
      </c>
      <c r="O1" s="49" t="s">
        <v>98</v>
      </c>
      <c r="P1" s="25" t="s">
        <v>99</v>
      </c>
      <c r="Q1" s="4"/>
    </row>
    <row r="2" spans="1:17" ht="30" x14ac:dyDescent="0.25">
      <c r="A2" s="4">
        <v>1</v>
      </c>
      <c r="B2" s="4">
        <v>2023</v>
      </c>
      <c r="C2" s="4" t="s">
        <v>70</v>
      </c>
      <c r="D2" s="4" t="s">
        <v>12</v>
      </c>
      <c r="E2" s="12" t="s">
        <v>123</v>
      </c>
      <c r="F2" s="38">
        <f t="shared" ref="F2:F24" si="0">2/3*(1/4*SUM(O2,I2,K2,M2))+1/3*G2</f>
        <v>0.83333333333333326</v>
      </c>
      <c r="G2" s="41">
        <v>0</v>
      </c>
      <c r="H2" s="26" t="s">
        <v>116</v>
      </c>
      <c r="I2" s="41">
        <v>2</v>
      </c>
      <c r="J2" s="26" t="s">
        <v>176</v>
      </c>
      <c r="K2" s="41">
        <v>1</v>
      </c>
      <c r="L2" s="27" t="s">
        <v>180</v>
      </c>
      <c r="M2" s="41">
        <v>1</v>
      </c>
      <c r="N2" s="27" t="s">
        <v>113</v>
      </c>
      <c r="O2" s="41">
        <v>1</v>
      </c>
      <c r="P2" s="28" t="s">
        <v>187</v>
      </c>
      <c r="Q2" s="4"/>
    </row>
    <row r="3" spans="1:17" ht="60" x14ac:dyDescent="0.25">
      <c r="A3" s="4">
        <v>2</v>
      </c>
      <c r="B3" s="4">
        <v>2023</v>
      </c>
      <c r="C3" s="4" t="s">
        <v>83</v>
      </c>
      <c r="D3" s="4" t="s">
        <v>12</v>
      </c>
      <c r="E3" s="12" t="s">
        <v>23</v>
      </c>
      <c r="F3" s="38">
        <f t="shared" si="0"/>
        <v>0.33333333333333331</v>
      </c>
      <c r="G3" s="41">
        <v>-1</v>
      </c>
      <c r="H3" s="26" t="s">
        <v>115</v>
      </c>
      <c r="I3" s="41">
        <v>1</v>
      </c>
      <c r="J3" s="29" t="s">
        <v>177</v>
      </c>
      <c r="K3" s="41">
        <v>0</v>
      </c>
      <c r="L3" s="12" t="s">
        <v>106</v>
      </c>
      <c r="M3" s="41">
        <v>1</v>
      </c>
      <c r="N3" s="27" t="s">
        <v>107</v>
      </c>
      <c r="O3" s="41">
        <v>2</v>
      </c>
      <c r="P3" s="28" t="s">
        <v>188</v>
      </c>
      <c r="Q3" s="4"/>
    </row>
    <row r="4" spans="1:17" ht="60" x14ac:dyDescent="0.25">
      <c r="A4" s="4">
        <v>3</v>
      </c>
      <c r="B4" s="4">
        <v>2024</v>
      </c>
      <c r="C4" s="4" t="s">
        <v>85</v>
      </c>
      <c r="D4" s="4" t="s">
        <v>12</v>
      </c>
      <c r="E4" s="12" t="s">
        <v>23</v>
      </c>
      <c r="F4" s="38">
        <f t="shared" si="0"/>
        <v>1</v>
      </c>
      <c r="G4" s="41">
        <v>1</v>
      </c>
      <c r="H4" s="26" t="s">
        <v>200</v>
      </c>
      <c r="I4" s="41">
        <v>1</v>
      </c>
      <c r="J4" s="29" t="s">
        <v>177</v>
      </c>
      <c r="K4" s="41">
        <v>0</v>
      </c>
      <c r="L4" s="12" t="s">
        <v>106</v>
      </c>
      <c r="M4" s="41">
        <v>1</v>
      </c>
      <c r="N4" s="27" t="s">
        <v>107</v>
      </c>
      <c r="O4" s="41">
        <v>2</v>
      </c>
      <c r="P4" s="28" t="s">
        <v>188</v>
      </c>
      <c r="Q4" s="4"/>
    </row>
    <row r="5" spans="1:17" ht="30" x14ac:dyDescent="0.25">
      <c r="A5" s="4">
        <v>4</v>
      </c>
      <c r="B5" s="4">
        <v>2024</v>
      </c>
      <c r="C5" s="4" t="s">
        <v>102</v>
      </c>
      <c r="D5" s="4" t="s">
        <v>12</v>
      </c>
      <c r="E5" s="12" t="s">
        <v>124</v>
      </c>
      <c r="F5" s="38">
        <f t="shared" si="0"/>
        <v>0.83333333333333326</v>
      </c>
      <c r="G5" s="41">
        <v>0</v>
      </c>
      <c r="H5" s="26" t="s">
        <v>116</v>
      </c>
      <c r="I5" s="41">
        <v>2</v>
      </c>
      <c r="J5" s="26" t="s">
        <v>176</v>
      </c>
      <c r="K5" s="41">
        <v>1</v>
      </c>
      <c r="L5" s="27" t="s">
        <v>180</v>
      </c>
      <c r="M5" s="41">
        <v>1</v>
      </c>
      <c r="N5" s="27" t="s">
        <v>120</v>
      </c>
      <c r="O5" s="41">
        <v>1</v>
      </c>
      <c r="P5" s="28" t="s">
        <v>187</v>
      </c>
      <c r="Q5" s="4"/>
    </row>
    <row r="6" spans="1:17" ht="45" x14ac:dyDescent="0.25">
      <c r="A6" s="4">
        <v>5</v>
      </c>
      <c r="B6" s="4">
        <v>2023</v>
      </c>
      <c r="C6" s="4" t="s">
        <v>73</v>
      </c>
      <c r="D6" s="4" t="s">
        <v>12</v>
      </c>
      <c r="E6" s="12" t="s">
        <v>197</v>
      </c>
      <c r="F6" s="38">
        <f t="shared" si="0"/>
        <v>1</v>
      </c>
      <c r="G6" s="41">
        <v>1</v>
      </c>
      <c r="H6" s="26" t="s">
        <v>200</v>
      </c>
      <c r="I6" s="41">
        <v>1</v>
      </c>
      <c r="J6" s="26" t="s">
        <v>111</v>
      </c>
      <c r="K6" s="41">
        <v>1</v>
      </c>
      <c r="L6" s="27" t="s">
        <v>159</v>
      </c>
      <c r="M6" s="41">
        <v>1</v>
      </c>
      <c r="N6" s="27" t="s">
        <v>112</v>
      </c>
      <c r="O6" s="41">
        <v>1</v>
      </c>
      <c r="P6" s="28" t="s">
        <v>187</v>
      </c>
      <c r="Q6" s="12"/>
    </row>
    <row r="7" spans="1:17" ht="45" x14ac:dyDescent="0.25">
      <c r="A7" s="4">
        <v>6</v>
      </c>
      <c r="B7" s="4">
        <v>2023</v>
      </c>
      <c r="C7" s="4" t="s">
        <v>30</v>
      </c>
      <c r="D7" s="4" t="s">
        <v>12</v>
      </c>
      <c r="E7" s="12" t="s">
        <v>124</v>
      </c>
      <c r="F7" s="38">
        <f t="shared" si="0"/>
        <v>1.3333333333333333</v>
      </c>
      <c r="G7" s="41">
        <v>1</v>
      </c>
      <c r="H7" s="26" t="s">
        <v>171</v>
      </c>
      <c r="I7" s="41">
        <v>2</v>
      </c>
      <c r="J7" s="26" t="s">
        <v>175</v>
      </c>
      <c r="K7" s="41">
        <v>1</v>
      </c>
      <c r="L7" s="27" t="s">
        <v>181</v>
      </c>
      <c r="M7" s="41">
        <v>2</v>
      </c>
      <c r="N7" s="27" t="s">
        <v>162</v>
      </c>
      <c r="O7" s="41">
        <v>1</v>
      </c>
      <c r="P7" s="28" t="s">
        <v>187</v>
      </c>
      <c r="Q7" s="12"/>
    </row>
    <row r="8" spans="1:17" ht="45" x14ac:dyDescent="0.25">
      <c r="A8" s="4">
        <v>7</v>
      </c>
      <c r="B8" s="4">
        <v>2023</v>
      </c>
      <c r="C8" s="4" t="s">
        <v>78</v>
      </c>
      <c r="D8" s="4" t="s">
        <v>12</v>
      </c>
      <c r="E8" s="12" t="s">
        <v>124</v>
      </c>
      <c r="F8" s="38">
        <f t="shared" si="0"/>
        <v>0</v>
      </c>
      <c r="G8" s="41">
        <v>-1</v>
      </c>
      <c r="H8" s="26" t="s">
        <v>158</v>
      </c>
      <c r="I8" s="41">
        <v>1</v>
      </c>
      <c r="J8" s="26" t="s">
        <v>114</v>
      </c>
      <c r="K8" s="41">
        <v>0</v>
      </c>
      <c r="L8" s="12" t="s">
        <v>106</v>
      </c>
      <c r="M8" s="41">
        <v>0</v>
      </c>
      <c r="N8" s="12" t="s">
        <v>106</v>
      </c>
      <c r="O8" s="41">
        <v>1</v>
      </c>
      <c r="P8" s="28" t="s">
        <v>187</v>
      </c>
      <c r="Q8" s="4"/>
    </row>
    <row r="9" spans="1:17" ht="90" x14ac:dyDescent="0.25">
      <c r="A9" s="4">
        <v>8</v>
      </c>
      <c r="B9" s="4">
        <v>2023</v>
      </c>
      <c r="C9" s="4" t="s">
        <v>36</v>
      </c>
      <c r="D9" s="4" t="s">
        <v>12</v>
      </c>
      <c r="E9" s="12" t="s">
        <v>15</v>
      </c>
      <c r="F9" s="38">
        <f t="shared" si="0"/>
        <v>1</v>
      </c>
      <c r="G9" s="41">
        <v>-1</v>
      </c>
      <c r="H9" s="26" t="s">
        <v>173</v>
      </c>
      <c r="I9" s="41">
        <v>2</v>
      </c>
      <c r="J9" s="26" t="s">
        <v>117</v>
      </c>
      <c r="K9" s="41">
        <v>2</v>
      </c>
      <c r="L9" s="27" t="s">
        <v>182</v>
      </c>
      <c r="M9" s="41">
        <v>2</v>
      </c>
      <c r="N9" s="27" t="s">
        <v>184</v>
      </c>
      <c r="O9" s="41">
        <v>2</v>
      </c>
      <c r="P9" s="28" t="s">
        <v>188</v>
      </c>
      <c r="Q9" s="12"/>
    </row>
    <row r="10" spans="1:17" ht="45" customHeight="1" x14ac:dyDescent="0.25">
      <c r="A10" s="4">
        <v>9</v>
      </c>
      <c r="B10" s="4">
        <v>2024</v>
      </c>
      <c r="C10" s="4" t="s">
        <v>125</v>
      </c>
      <c r="D10" s="4" t="s">
        <v>12</v>
      </c>
      <c r="E10" s="4" t="s">
        <v>15</v>
      </c>
      <c r="F10" s="39" t="s">
        <v>193</v>
      </c>
      <c r="G10" s="41"/>
      <c r="H10" s="26"/>
      <c r="I10" s="41"/>
      <c r="J10" s="26"/>
      <c r="K10" s="41"/>
      <c r="L10" s="26"/>
      <c r="M10" s="41"/>
      <c r="N10" s="26"/>
      <c r="O10" s="41"/>
      <c r="P10" s="28"/>
      <c r="Q10" s="12"/>
    </row>
    <row r="11" spans="1:17" ht="45" customHeight="1" x14ac:dyDescent="0.25">
      <c r="A11" s="4">
        <v>10</v>
      </c>
      <c r="B11" s="4">
        <v>2024</v>
      </c>
      <c r="C11" s="4" t="s">
        <v>126</v>
      </c>
      <c r="D11" s="4" t="s">
        <v>12</v>
      </c>
      <c r="E11" s="4" t="s">
        <v>23</v>
      </c>
      <c r="F11" s="39" t="s">
        <v>193</v>
      </c>
      <c r="G11" s="41"/>
      <c r="H11" s="26"/>
      <c r="I11" s="41"/>
      <c r="J11" s="26"/>
      <c r="K11" s="41"/>
      <c r="L11" s="26"/>
      <c r="M11" s="41"/>
      <c r="N11" s="26"/>
      <c r="O11" s="41"/>
      <c r="P11" s="28"/>
      <c r="Q11" s="12"/>
    </row>
    <row r="12" spans="1:17" ht="30" x14ac:dyDescent="0.25">
      <c r="A12" s="4">
        <v>11</v>
      </c>
      <c r="B12" s="4">
        <v>2024</v>
      </c>
      <c r="C12" s="4" t="s">
        <v>49</v>
      </c>
      <c r="D12" s="4" t="s">
        <v>131</v>
      </c>
      <c r="E12" s="12" t="s">
        <v>123</v>
      </c>
      <c r="F12" s="38">
        <f t="shared" si="0"/>
        <v>0.66666666666666663</v>
      </c>
      <c r="G12" s="41">
        <v>1</v>
      </c>
      <c r="H12" s="26" t="s">
        <v>171</v>
      </c>
      <c r="I12" s="41">
        <v>1</v>
      </c>
      <c r="J12" s="30" t="s">
        <v>146</v>
      </c>
      <c r="K12" s="41">
        <v>0</v>
      </c>
      <c r="L12" s="26" t="s">
        <v>106</v>
      </c>
      <c r="M12" s="41">
        <v>0</v>
      </c>
      <c r="N12" s="26" t="s">
        <v>106</v>
      </c>
      <c r="O12" s="41">
        <v>1</v>
      </c>
      <c r="P12" s="28" t="s">
        <v>187</v>
      </c>
      <c r="Q12" s="4"/>
    </row>
    <row r="13" spans="1:17" ht="75" x14ac:dyDescent="0.25">
      <c r="A13" s="4">
        <v>12</v>
      </c>
      <c r="B13" s="4">
        <v>2024</v>
      </c>
      <c r="C13" s="4" t="s">
        <v>133</v>
      </c>
      <c r="D13" s="4" t="s">
        <v>130</v>
      </c>
      <c r="E13" s="12" t="s">
        <v>123</v>
      </c>
      <c r="F13" s="38">
        <f t="shared" si="0"/>
        <v>1.1666666666666665</v>
      </c>
      <c r="G13" s="41">
        <v>1</v>
      </c>
      <c r="H13" s="26" t="s">
        <v>172</v>
      </c>
      <c r="I13" s="41">
        <v>2</v>
      </c>
      <c r="J13" s="30" t="s">
        <v>178</v>
      </c>
      <c r="K13" s="41">
        <v>0</v>
      </c>
      <c r="L13" s="26" t="s">
        <v>106</v>
      </c>
      <c r="M13" s="41">
        <v>1</v>
      </c>
      <c r="N13" s="26" t="s">
        <v>148</v>
      </c>
      <c r="O13" s="41">
        <v>2</v>
      </c>
      <c r="P13" s="31" t="s">
        <v>189</v>
      </c>
      <c r="Q13" s="4"/>
    </row>
    <row r="14" spans="1:17" ht="45" x14ac:dyDescent="0.25">
      <c r="A14" s="4">
        <v>13</v>
      </c>
      <c r="B14" s="4">
        <v>2024</v>
      </c>
      <c r="C14" s="4" t="s">
        <v>135</v>
      </c>
      <c r="D14" s="4" t="s">
        <v>130</v>
      </c>
      <c r="E14" s="12" t="s">
        <v>124</v>
      </c>
      <c r="F14" s="38">
        <f t="shared" si="0"/>
        <v>0.5</v>
      </c>
      <c r="G14" s="41">
        <v>0</v>
      </c>
      <c r="H14" s="26" t="s">
        <v>116</v>
      </c>
      <c r="I14" s="41">
        <v>1</v>
      </c>
      <c r="J14" s="30" t="s">
        <v>147</v>
      </c>
      <c r="K14" s="41">
        <v>0</v>
      </c>
      <c r="L14" s="26" t="s">
        <v>106</v>
      </c>
      <c r="M14" s="41">
        <v>1</v>
      </c>
      <c r="N14" s="26" t="s">
        <v>121</v>
      </c>
      <c r="O14" s="41">
        <v>1</v>
      </c>
      <c r="P14" s="28" t="s">
        <v>187</v>
      </c>
      <c r="Q14" s="4"/>
    </row>
    <row r="15" spans="1:17" ht="45" x14ac:dyDescent="0.25">
      <c r="A15" s="4">
        <v>14</v>
      </c>
      <c r="B15" s="4">
        <v>2024</v>
      </c>
      <c r="C15" s="4" t="s">
        <v>136</v>
      </c>
      <c r="D15" s="4" t="s">
        <v>130</v>
      </c>
      <c r="E15" s="12" t="s">
        <v>123</v>
      </c>
      <c r="F15" s="38">
        <f t="shared" si="0"/>
        <v>0.5</v>
      </c>
      <c r="G15" s="41">
        <v>0</v>
      </c>
      <c r="H15" s="26" t="s">
        <v>116</v>
      </c>
      <c r="I15" s="41">
        <v>1</v>
      </c>
      <c r="J15" s="30" t="s">
        <v>147</v>
      </c>
      <c r="K15" s="41">
        <v>0</v>
      </c>
      <c r="L15" s="26" t="s">
        <v>106</v>
      </c>
      <c r="M15" s="41">
        <v>1</v>
      </c>
      <c r="N15" s="26" t="s">
        <v>121</v>
      </c>
      <c r="O15" s="41">
        <v>1</v>
      </c>
      <c r="P15" s="28" t="s">
        <v>187</v>
      </c>
      <c r="Q15" s="4"/>
    </row>
    <row r="16" spans="1:17" ht="30" x14ac:dyDescent="0.25">
      <c r="A16" s="4">
        <v>15</v>
      </c>
      <c r="B16" s="4">
        <v>2024</v>
      </c>
      <c r="C16" s="4" t="s">
        <v>149</v>
      </c>
      <c r="D16" s="4" t="s">
        <v>12</v>
      </c>
      <c r="E16" s="12" t="s">
        <v>124</v>
      </c>
      <c r="F16" s="38">
        <f t="shared" si="0"/>
        <v>1</v>
      </c>
      <c r="G16" s="41">
        <v>1</v>
      </c>
      <c r="H16" s="26" t="s">
        <v>171</v>
      </c>
      <c r="I16" s="41">
        <v>1</v>
      </c>
      <c r="J16" s="30" t="s">
        <v>152</v>
      </c>
      <c r="K16" s="41">
        <v>1</v>
      </c>
      <c r="L16" s="26" t="s">
        <v>160</v>
      </c>
      <c r="M16" s="41">
        <v>1</v>
      </c>
      <c r="N16" s="26" t="s">
        <v>161</v>
      </c>
      <c r="O16" s="41">
        <v>1</v>
      </c>
      <c r="P16" s="28" t="s">
        <v>187</v>
      </c>
      <c r="Q16" s="4"/>
    </row>
    <row r="17" spans="1:17" ht="30" x14ac:dyDescent="0.25">
      <c r="A17" s="4">
        <v>16</v>
      </c>
      <c r="B17" s="4">
        <v>2024</v>
      </c>
      <c r="C17" s="4" t="s">
        <v>50</v>
      </c>
      <c r="D17" s="4" t="s">
        <v>131</v>
      </c>
      <c r="E17" s="12" t="s">
        <v>124</v>
      </c>
      <c r="F17" s="38">
        <f t="shared" si="0"/>
        <v>1</v>
      </c>
      <c r="G17" s="41">
        <v>1</v>
      </c>
      <c r="H17" s="26" t="s">
        <v>172</v>
      </c>
      <c r="I17" s="41">
        <v>2</v>
      </c>
      <c r="J17" s="30" t="s">
        <v>153</v>
      </c>
      <c r="K17" s="41">
        <v>1</v>
      </c>
      <c r="L17" s="26" t="s">
        <v>154</v>
      </c>
      <c r="M17" s="41">
        <v>0</v>
      </c>
      <c r="N17" s="26" t="s">
        <v>106</v>
      </c>
      <c r="O17" s="41">
        <v>1</v>
      </c>
      <c r="P17" s="28" t="s">
        <v>187</v>
      </c>
      <c r="Q17" s="4"/>
    </row>
    <row r="18" spans="1:17" ht="45" x14ac:dyDescent="0.25">
      <c r="A18" s="4">
        <v>17</v>
      </c>
      <c r="B18" s="4">
        <v>2024</v>
      </c>
      <c r="C18" s="4" t="s">
        <v>215</v>
      </c>
      <c r="D18" s="4" t="s">
        <v>12</v>
      </c>
      <c r="E18" s="12" t="s">
        <v>23</v>
      </c>
      <c r="F18" s="38">
        <f t="shared" si="0"/>
        <v>1.3333333333333333</v>
      </c>
      <c r="G18" s="41">
        <v>1</v>
      </c>
      <c r="H18" s="26" t="s">
        <v>218</v>
      </c>
      <c r="I18" s="41">
        <v>2</v>
      </c>
      <c r="J18" s="30" t="s">
        <v>221</v>
      </c>
      <c r="K18" s="41">
        <v>0</v>
      </c>
      <c r="L18" s="26" t="s">
        <v>106</v>
      </c>
      <c r="M18" s="41">
        <v>2</v>
      </c>
      <c r="N18" s="26" t="s">
        <v>219</v>
      </c>
      <c r="O18" s="41">
        <v>2</v>
      </c>
      <c r="P18" s="28" t="s">
        <v>220</v>
      </c>
      <c r="Q18" s="4"/>
    </row>
    <row r="19" spans="1:17" ht="30" x14ac:dyDescent="0.25">
      <c r="A19" s="32">
        <v>18</v>
      </c>
      <c r="B19" s="32">
        <v>2023</v>
      </c>
      <c r="C19" s="32" t="s">
        <v>24</v>
      </c>
      <c r="D19" s="32" t="s">
        <v>12</v>
      </c>
      <c r="E19" s="32" t="s">
        <v>23</v>
      </c>
      <c r="F19" s="40">
        <f t="shared" si="0"/>
        <v>1.1666666666666665</v>
      </c>
      <c r="G19" s="45">
        <v>0</v>
      </c>
      <c r="H19" s="33" t="s">
        <v>116</v>
      </c>
      <c r="I19" s="45">
        <v>2</v>
      </c>
      <c r="J19" s="33" t="s">
        <v>179</v>
      </c>
      <c r="K19" s="45">
        <v>1</v>
      </c>
      <c r="L19" s="33" t="s">
        <v>108</v>
      </c>
      <c r="M19" s="45">
        <v>2</v>
      </c>
      <c r="N19" s="33" t="s">
        <v>185</v>
      </c>
      <c r="O19" s="45">
        <v>2</v>
      </c>
      <c r="P19" s="34" t="s">
        <v>109</v>
      </c>
      <c r="Q19" s="4"/>
    </row>
    <row r="20" spans="1:17" ht="30" x14ac:dyDescent="0.25">
      <c r="A20" s="32">
        <v>19</v>
      </c>
      <c r="B20" s="32">
        <v>2023</v>
      </c>
      <c r="C20" s="32" t="s">
        <v>101</v>
      </c>
      <c r="D20" s="32" t="s">
        <v>12</v>
      </c>
      <c r="E20" s="32" t="s">
        <v>123</v>
      </c>
      <c r="F20" s="40">
        <f t="shared" si="0"/>
        <v>1</v>
      </c>
      <c r="G20" s="45">
        <v>1</v>
      </c>
      <c r="H20" s="33" t="s">
        <v>172</v>
      </c>
      <c r="I20" s="45">
        <v>1</v>
      </c>
      <c r="J20" s="33" t="s">
        <v>110</v>
      </c>
      <c r="K20" s="45">
        <v>1</v>
      </c>
      <c r="L20" s="35" t="s">
        <v>180</v>
      </c>
      <c r="M20" s="45">
        <v>1</v>
      </c>
      <c r="N20" s="33" t="s">
        <v>113</v>
      </c>
      <c r="O20" s="45">
        <v>1</v>
      </c>
      <c r="P20" s="36" t="s">
        <v>187</v>
      </c>
      <c r="Q20" s="4"/>
    </row>
    <row r="21" spans="1:17" ht="60" x14ac:dyDescent="0.25">
      <c r="A21" s="32">
        <v>20</v>
      </c>
      <c r="B21" s="32">
        <v>2023</v>
      </c>
      <c r="C21" s="32" t="s">
        <v>103</v>
      </c>
      <c r="D21" s="32" t="s">
        <v>12</v>
      </c>
      <c r="E21" s="32" t="s">
        <v>15</v>
      </c>
      <c r="F21" s="40">
        <f t="shared" si="0"/>
        <v>1.3333333333333333</v>
      </c>
      <c r="G21" s="45">
        <v>2</v>
      </c>
      <c r="H21" s="33" t="s">
        <v>201</v>
      </c>
      <c r="I21" s="45">
        <v>1</v>
      </c>
      <c r="J21" s="33" t="s">
        <v>110</v>
      </c>
      <c r="K21" s="45">
        <v>0</v>
      </c>
      <c r="L21" s="32" t="s">
        <v>106</v>
      </c>
      <c r="M21" s="45">
        <v>1</v>
      </c>
      <c r="N21" s="33" t="s">
        <v>113</v>
      </c>
      <c r="O21" s="45">
        <v>2</v>
      </c>
      <c r="P21" s="36" t="s">
        <v>188</v>
      </c>
      <c r="Q21" s="4"/>
    </row>
    <row r="22" spans="1:17" ht="30" x14ac:dyDescent="0.25">
      <c r="A22" s="32">
        <v>21</v>
      </c>
      <c r="B22" s="32">
        <v>2023</v>
      </c>
      <c r="C22" s="32" t="s">
        <v>122</v>
      </c>
      <c r="D22" s="32" t="s">
        <v>12</v>
      </c>
      <c r="E22" s="32" t="s">
        <v>124</v>
      </c>
      <c r="F22" s="40">
        <f t="shared" si="0"/>
        <v>0.83333333333333326</v>
      </c>
      <c r="G22" s="45">
        <v>0</v>
      </c>
      <c r="H22" s="33" t="s">
        <v>116</v>
      </c>
      <c r="I22" s="45">
        <v>2</v>
      </c>
      <c r="J22" s="33" t="s">
        <v>176</v>
      </c>
      <c r="K22" s="45">
        <v>1</v>
      </c>
      <c r="L22" s="35" t="s">
        <v>180</v>
      </c>
      <c r="M22" s="45">
        <v>1</v>
      </c>
      <c r="N22" s="33" t="s">
        <v>113</v>
      </c>
      <c r="O22" s="45">
        <v>1</v>
      </c>
      <c r="P22" s="36" t="s">
        <v>187</v>
      </c>
      <c r="Q22" s="4"/>
    </row>
    <row r="23" spans="1:17" ht="60" x14ac:dyDescent="0.25">
      <c r="A23" s="32">
        <v>22</v>
      </c>
      <c r="B23" s="32">
        <v>2023</v>
      </c>
      <c r="C23" s="32" t="s">
        <v>104</v>
      </c>
      <c r="D23" s="32" t="s">
        <v>12</v>
      </c>
      <c r="E23" s="32" t="s">
        <v>23</v>
      </c>
      <c r="F23" s="40">
        <f t="shared" si="0"/>
        <v>0.83333333333333326</v>
      </c>
      <c r="G23" s="45">
        <v>0</v>
      </c>
      <c r="H23" s="33" t="s">
        <v>116</v>
      </c>
      <c r="I23" s="45">
        <v>1</v>
      </c>
      <c r="J23" s="33" t="s">
        <v>118</v>
      </c>
      <c r="K23" s="45">
        <v>1</v>
      </c>
      <c r="L23" s="33" t="s">
        <v>119</v>
      </c>
      <c r="M23" s="45">
        <v>1</v>
      </c>
      <c r="N23" s="33" t="s">
        <v>186</v>
      </c>
      <c r="O23" s="45">
        <v>2</v>
      </c>
      <c r="P23" s="34" t="s">
        <v>190</v>
      </c>
      <c r="Q23" s="4"/>
    </row>
    <row r="24" spans="1:17" ht="60" x14ac:dyDescent="0.25">
      <c r="A24" s="32">
        <v>23</v>
      </c>
      <c r="B24" s="32">
        <v>2023</v>
      </c>
      <c r="C24" s="32" t="s">
        <v>105</v>
      </c>
      <c r="D24" s="32" t="s">
        <v>12</v>
      </c>
      <c r="E24" s="32" t="s">
        <v>15</v>
      </c>
      <c r="F24" s="40">
        <f t="shared" si="0"/>
        <v>0</v>
      </c>
      <c r="G24" s="45">
        <v>-2</v>
      </c>
      <c r="H24" s="33" t="s">
        <v>174</v>
      </c>
      <c r="I24" s="45">
        <v>1</v>
      </c>
      <c r="J24" s="33" t="s">
        <v>191</v>
      </c>
      <c r="K24" s="45">
        <v>0</v>
      </c>
      <c r="L24" s="33" t="s">
        <v>183</v>
      </c>
      <c r="M24" s="45">
        <v>1</v>
      </c>
      <c r="N24" s="33" t="s">
        <v>186</v>
      </c>
      <c r="O24" s="45">
        <v>2</v>
      </c>
      <c r="P24" s="34" t="s">
        <v>190</v>
      </c>
      <c r="Q24" s="4"/>
    </row>
    <row r="25" spans="1:17" x14ac:dyDescent="0.25">
      <c r="A25" s="4"/>
      <c r="B25" s="4"/>
      <c r="C25" s="4"/>
      <c r="D25" s="4"/>
      <c r="E25" s="4"/>
      <c r="F25" s="41"/>
      <c r="G25" s="41"/>
      <c r="H25" s="4"/>
      <c r="I25" s="41"/>
      <c r="J25" s="4"/>
      <c r="K25" s="41"/>
      <c r="L25" s="4"/>
      <c r="M25" s="41"/>
      <c r="N25" s="4"/>
      <c r="O25" s="41"/>
      <c r="P25" s="4"/>
      <c r="Q25" s="4"/>
    </row>
    <row r="26" spans="1:17" x14ac:dyDescent="0.25">
      <c r="A26" s="4"/>
      <c r="B26" s="4"/>
      <c r="C26" s="4"/>
      <c r="D26" s="4"/>
      <c r="E26" s="4"/>
      <c r="F26" s="41"/>
      <c r="G26" s="41"/>
      <c r="H26" s="4"/>
      <c r="I26" s="41"/>
      <c r="J26" s="4"/>
      <c r="K26" s="41"/>
      <c r="L26" s="4"/>
      <c r="M26" s="41"/>
      <c r="N26" s="4"/>
      <c r="O26" s="41"/>
      <c r="P26" s="4"/>
      <c r="Q26" s="4"/>
    </row>
    <row r="27" spans="1:17" x14ac:dyDescent="0.25">
      <c r="A27" s="4"/>
      <c r="B27" s="4"/>
      <c r="C27" s="4"/>
      <c r="D27" s="4"/>
      <c r="E27" s="4"/>
      <c r="F27" s="41"/>
      <c r="G27" s="41"/>
      <c r="H27" s="4"/>
      <c r="I27" s="41"/>
      <c r="J27" s="4"/>
      <c r="K27" s="41"/>
      <c r="L27" s="4"/>
      <c r="M27" s="41"/>
      <c r="N27" s="4"/>
      <c r="O27" s="41"/>
      <c r="P27" s="4"/>
      <c r="Q27" s="4"/>
    </row>
    <row r="28" spans="1:17" x14ac:dyDescent="0.25">
      <c r="A28" s="4"/>
      <c r="B28" s="4"/>
      <c r="C28" s="4"/>
      <c r="D28" s="4"/>
      <c r="E28" s="4"/>
      <c r="F28" s="41"/>
      <c r="G28" s="41"/>
      <c r="H28" s="4"/>
      <c r="I28" s="41"/>
      <c r="J28" s="4"/>
      <c r="K28" s="41"/>
      <c r="L28" s="4"/>
      <c r="M28" s="41"/>
      <c r="N28" s="4"/>
      <c r="O28" s="41"/>
      <c r="P28" s="4"/>
      <c r="Q28" s="4"/>
    </row>
    <row r="29" spans="1:17" x14ac:dyDescent="0.25">
      <c r="A29" s="4"/>
      <c r="B29" s="4"/>
      <c r="C29" s="4"/>
      <c r="D29" s="4"/>
      <c r="E29" s="4"/>
      <c r="F29" s="41"/>
      <c r="G29" s="41"/>
      <c r="H29" s="4"/>
      <c r="I29" s="41"/>
      <c r="J29" s="4"/>
      <c r="K29" s="41"/>
      <c r="L29" s="4"/>
      <c r="M29" s="41"/>
      <c r="N29" s="4"/>
      <c r="O29" s="41"/>
      <c r="P29" s="4"/>
      <c r="Q29" s="4"/>
    </row>
    <row r="30" spans="1:17" x14ac:dyDescent="0.25">
      <c r="A30" s="4"/>
      <c r="B30" s="4"/>
      <c r="C30" s="4"/>
      <c r="D30" s="4"/>
      <c r="E30" s="4"/>
      <c r="F30" s="41"/>
      <c r="G30" s="41"/>
      <c r="H30" s="4"/>
      <c r="I30" s="41"/>
      <c r="J30" s="4"/>
      <c r="K30" s="41"/>
      <c r="L30" s="4"/>
      <c r="M30" s="41"/>
      <c r="N30" s="4"/>
      <c r="O30" s="41"/>
      <c r="P30" s="4"/>
      <c r="Q30" s="4"/>
    </row>
    <row r="31" spans="1:17" x14ac:dyDescent="0.25">
      <c r="A31" s="4"/>
      <c r="B31" s="4"/>
      <c r="C31" s="4"/>
      <c r="D31" s="4"/>
      <c r="E31" s="4"/>
      <c r="F31" s="41"/>
      <c r="G31" s="41"/>
      <c r="H31" s="4"/>
      <c r="I31" s="41"/>
      <c r="J31" s="4"/>
      <c r="K31" s="41"/>
      <c r="L31" s="4"/>
      <c r="M31" s="41"/>
      <c r="N31" s="4"/>
      <c r="O31" s="41"/>
      <c r="P31" s="4"/>
      <c r="Q31" s="4"/>
    </row>
    <row r="32" spans="1:17" x14ac:dyDescent="0.25">
      <c r="A32" s="8"/>
      <c r="B32" s="8"/>
      <c r="C32" s="8"/>
      <c r="D32" s="8"/>
      <c r="E32" s="8"/>
      <c r="F32" s="42"/>
      <c r="G32" s="42"/>
      <c r="H32" s="8"/>
      <c r="I32" s="42"/>
      <c r="J32" s="8"/>
      <c r="K32" s="42"/>
      <c r="L32" s="8"/>
      <c r="M32" s="42"/>
      <c r="N32" s="4"/>
      <c r="O32" s="41"/>
      <c r="P32" s="8"/>
      <c r="Q32" s="8"/>
    </row>
    <row r="33" spans="1:17" x14ac:dyDescent="0.25">
      <c r="A33" s="8"/>
      <c r="B33" s="8"/>
      <c r="C33" s="8"/>
      <c r="D33" s="8"/>
      <c r="E33" s="8"/>
      <c r="F33" s="42"/>
      <c r="G33" s="42"/>
      <c r="H33" s="8"/>
      <c r="I33" s="42"/>
      <c r="J33" s="8"/>
      <c r="K33" s="42"/>
      <c r="L33" s="8"/>
      <c r="M33" s="42"/>
      <c r="N33" s="4"/>
      <c r="O33" s="41"/>
      <c r="P33" s="8"/>
      <c r="Q33" s="8"/>
    </row>
    <row r="34" spans="1:17" x14ac:dyDescent="0.25">
      <c r="A34" s="8"/>
      <c r="B34" s="8"/>
      <c r="C34" s="8"/>
      <c r="D34" s="8"/>
      <c r="E34" s="8"/>
      <c r="F34" s="42"/>
      <c r="G34" s="42"/>
      <c r="H34" s="8"/>
      <c r="I34" s="42"/>
      <c r="J34" s="8"/>
      <c r="K34" s="42"/>
      <c r="L34" s="8"/>
      <c r="M34" s="42"/>
      <c r="N34" s="4"/>
      <c r="O34" s="41"/>
      <c r="P34" s="8"/>
      <c r="Q34" s="8"/>
    </row>
    <row r="35" spans="1:17" x14ac:dyDescent="0.25">
      <c r="A35" s="8"/>
      <c r="B35" s="8"/>
      <c r="C35" s="8"/>
      <c r="D35" s="8"/>
      <c r="E35" s="8"/>
      <c r="F35" s="42"/>
      <c r="G35" s="42"/>
      <c r="H35" s="8"/>
      <c r="I35" s="42"/>
      <c r="J35" s="8"/>
      <c r="K35" s="42"/>
      <c r="L35" s="8"/>
      <c r="M35" s="42"/>
      <c r="N35" s="4"/>
      <c r="O35" s="41"/>
      <c r="P35" s="8"/>
      <c r="Q35" s="8"/>
    </row>
    <row r="36" spans="1:17" x14ac:dyDescent="0.25">
      <c r="A36" s="8"/>
      <c r="B36" s="8"/>
      <c r="C36" s="8"/>
      <c r="D36" s="8"/>
      <c r="E36" s="8"/>
      <c r="F36" s="42"/>
      <c r="G36" s="42"/>
      <c r="H36" s="8"/>
      <c r="I36" s="42"/>
      <c r="J36" s="8"/>
      <c r="K36" s="42"/>
      <c r="L36" s="8"/>
      <c r="M36" s="42"/>
      <c r="N36" s="4"/>
      <c r="O36" s="41"/>
      <c r="P36" s="8"/>
      <c r="Q36" s="8"/>
    </row>
    <row r="37" spans="1:17" x14ac:dyDescent="0.25">
      <c r="A37" s="8"/>
      <c r="B37" s="8"/>
      <c r="C37" s="8"/>
      <c r="D37" s="8"/>
      <c r="E37" s="8"/>
      <c r="F37" s="42"/>
      <c r="G37" s="42"/>
      <c r="H37" s="8"/>
      <c r="I37" s="42"/>
      <c r="J37" s="8"/>
      <c r="K37" s="42"/>
      <c r="L37" s="8"/>
      <c r="M37" s="42"/>
      <c r="N37" s="4"/>
      <c r="O37" s="41"/>
      <c r="P37" s="8"/>
      <c r="Q37" s="8"/>
    </row>
    <row r="38" spans="1:17" x14ac:dyDescent="0.25">
      <c r="A38" s="8"/>
      <c r="B38" s="8"/>
      <c r="C38" s="8"/>
      <c r="D38" s="8"/>
      <c r="E38" s="8"/>
      <c r="F38" s="42"/>
      <c r="G38" s="42"/>
      <c r="H38" s="8"/>
      <c r="I38" s="42"/>
      <c r="J38" s="8"/>
      <c r="K38" s="42"/>
      <c r="L38" s="8"/>
      <c r="M38" s="42"/>
      <c r="N38" s="4"/>
      <c r="O38" s="41"/>
      <c r="P38" s="8"/>
      <c r="Q38" s="8"/>
    </row>
    <row r="39" spans="1:17" x14ac:dyDescent="0.25">
      <c r="A39" s="8"/>
      <c r="B39" s="8"/>
      <c r="C39" s="8"/>
      <c r="D39" s="8"/>
      <c r="E39" s="8"/>
      <c r="F39" s="42"/>
      <c r="G39" s="42"/>
      <c r="H39" s="8"/>
      <c r="I39" s="42"/>
      <c r="J39" s="8"/>
      <c r="K39" s="42"/>
      <c r="L39" s="8"/>
      <c r="M39" s="42"/>
      <c r="N39" s="4"/>
      <c r="O39" s="41"/>
      <c r="P39" s="8"/>
      <c r="Q39" s="8"/>
    </row>
    <row r="40" spans="1:17" x14ac:dyDescent="0.25">
      <c r="A40" s="8"/>
      <c r="B40" s="8"/>
      <c r="C40" s="8"/>
      <c r="D40" s="8"/>
      <c r="E40" s="8"/>
      <c r="F40" s="42"/>
      <c r="G40" s="42"/>
      <c r="H40" s="8"/>
      <c r="I40" s="42"/>
      <c r="J40" s="8"/>
      <c r="K40" s="42"/>
      <c r="L40" s="8"/>
      <c r="M40" s="42"/>
      <c r="N40" s="4"/>
      <c r="O40" s="41"/>
      <c r="P40" s="8"/>
      <c r="Q40" s="8"/>
    </row>
    <row r="41" spans="1:17" x14ac:dyDescent="0.25">
      <c r="A41" s="8"/>
      <c r="B41" s="8"/>
      <c r="C41" s="8"/>
      <c r="D41" s="8"/>
      <c r="E41" s="8"/>
      <c r="F41" s="42"/>
      <c r="G41" s="42"/>
      <c r="H41" s="8"/>
      <c r="I41" s="42"/>
      <c r="J41" s="8"/>
      <c r="K41" s="42"/>
      <c r="L41" s="8"/>
      <c r="M41" s="42"/>
      <c r="N41" s="4"/>
      <c r="O41" s="41"/>
      <c r="P41" s="8"/>
      <c r="Q41" s="8"/>
    </row>
    <row r="42" spans="1:17" x14ac:dyDescent="0.25">
      <c r="A42" s="8"/>
      <c r="B42" s="8"/>
      <c r="C42" s="8"/>
      <c r="D42" s="8"/>
      <c r="E42" s="8"/>
      <c r="F42" s="42"/>
      <c r="G42" s="42"/>
      <c r="H42" s="8"/>
      <c r="I42" s="42"/>
      <c r="J42" s="8"/>
      <c r="K42" s="42"/>
      <c r="L42" s="8"/>
      <c r="M42" s="42"/>
      <c r="N42" s="4"/>
      <c r="O42" s="41"/>
      <c r="P42" s="8"/>
      <c r="Q42" s="8"/>
    </row>
    <row r="43" spans="1:17" x14ac:dyDescent="0.25">
      <c r="A43" s="8"/>
      <c r="B43" s="8"/>
      <c r="C43" s="8"/>
      <c r="D43" s="8"/>
      <c r="E43" s="8"/>
      <c r="F43" s="42"/>
      <c r="G43" s="42"/>
      <c r="H43" s="8"/>
      <c r="I43" s="42"/>
      <c r="J43" s="8"/>
      <c r="K43" s="42"/>
      <c r="L43" s="8"/>
      <c r="M43" s="42"/>
      <c r="N43" s="4"/>
      <c r="O43" s="41"/>
      <c r="P43" s="8"/>
      <c r="Q43" s="8"/>
    </row>
    <row r="44" spans="1:17" x14ac:dyDescent="0.25">
      <c r="A44" s="8"/>
      <c r="B44" s="8"/>
      <c r="C44" s="8"/>
      <c r="D44" s="8"/>
      <c r="E44" s="8"/>
      <c r="F44" s="42"/>
      <c r="G44" s="42"/>
      <c r="H44" s="8"/>
      <c r="I44" s="42"/>
      <c r="J44" s="8"/>
      <c r="K44" s="42"/>
      <c r="L44" s="8"/>
      <c r="M44" s="42"/>
      <c r="N44" s="4"/>
      <c r="O44" s="41"/>
      <c r="P44" s="8"/>
      <c r="Q44" s="8"/>
    </row>
    <row r="45" spans="1:17" x14ac:dyDescent="0.25">
      <c r="A45" s="8"/>
      <c r="B45" s="8"/>
      <c r="C45" s="8"/>
      <c r="D45" s="8"/>
      <c r="E45" s="8"/>
      <c r="F45" s="42"/>
      <c r="G45" s="42"/>
      <c r="H45" s="8"/>
      <c r="I45" s="42"/>
      <c r="J45" s="8"/>
      <c r="K45" s="42"/>
      <c r="L45" s="8"/>
      <c r="M45" s="42"/>
      <c r="N45" s="4"/>
      <c r="O45" s="41"/>
      <c r="P45" s="8"/>
      <c r="Q45" s="8"/>
    </row>
    <row r="46" spans="1:17" x14ac:dyDescent="0.25">
      <c r="A46" s="8"/>
      <c r="B46" s="8"/>
      <c r="C46" s="8"/>
      <c r="D46" s="8"/>
      <c r="E46" s="8"/>
      <c r="F46" s="42"/>
      <c r="G46" s="42"/>
      <c r="H46" s="8"/>
      <c r="I46" s="42"/>
      <c r="J46" s="8"/>
      <c r="K46" s="42"/>
      <c r="L46" s="8"/>
      <c r="M46" s="42"/>
      <c r="N46" s="4"/>
      <c r="O46" s="41"/>
      <c r="P46" s="8"/>
      <c r="Q46" s="8"/>
    </row>
    <row r="47" spans="1:17" x14ac:dyDescent="0.25">
      <c r="A47" s="8"/>
      <c r="B47" s="8"/>
      <c r="C47" s="8"/>
      <c r="D47" s="8"/>
      <c r="E47" s="8"/>
      <c r="F47" s="42"/>
      <c r="G47" s="42"/>
      <c r="H47" s="8"/>
      <c r="I47" s="42"/>
      <c r="J47" s="8"/>
      <c r="K47" s="42"/>
      <c r="L47" s="8"/>
      <c r="M47" s="42"/>
      <c r="N47" s="4"/>
      <c r="O47" s="41"/>
      <c r="P47" s="8"/>
      <c r="Q47" s="8"/>
    </row>
    <row r="48" spans="1:17" x14ac:dyDescent="0.25">
      <c r="A48" s="8"/>
      <c r="B48" s="8"/>
      <c r="C48" s="8"/>
      <c r="D48" s="8"/>
      <c r="E48" s="8"/>
      <c r="F48" s="42"/>
      <c r="G48" s="42"/>
      <c r="H48" s="8"/>
      <c r="I48" s="42"/>
      <c r="J48" s="8"/>
      <c r="K48" s="42"/>
      <c r="L48" s="8"/>
      <c r="M48" s="42"/>
      <c r="N48" s="4"/>
      <c r="O48" s="41"/>
      <c r="P48" s="8"/>
      <c r="Q48" s="8"/>
    </row>
    <row r="49" spans="1:17" x14ac:dyDescent="0.25">
      <c r="A49" s="8"/>
      <c r="B49" s="8"/>
      <c r="C49" s="8"/>
      <c r="D49" s="8"/>
      <c r="E49" s="8"/>
      <c r="F49" s="42"/>
      <c r="G49" s="42"/>
      <c r="H49" s="8"/>
      <c r="I49" s="42"/>
      <c r="J49" s="8"/>
      <c r="K49" s="42"/>
      <c r="L49" s="8"/>
      <c r="M49" s="42"/>
      <c r="N49" s="4"/>
      <c r="O49" s="41"/>
      <c r="P49" s="8"/>
      <c r="Q49" s="8"/>
    </row>
    <row r="50" spans="1:17" x14ac:dyDescent="0.25">
      <c r="A50" s="8"/>
      <c r="B50" s="8"/>
      <c r="C50" s="8"/>
      <c r="D50" s="8"/>
      <c r="E50" s="8"/>
      <c r="F50" s="42"/>
      <c r="G50" s="42"/>
      <c r="H50" s="8"/>
      <c r="I50" s="42"/>
      <c r="J50" s="8"/>
      <c r="K50" s="42"/>
      <c r="L50" s="8"/>
      <c r="M50" s="42"/>
      <c r="N50" s="4"/>
      <c r="O50" s="41"/>
      <c r="P50" s="8"/>
      <c r="Q50" s="8"/>
    </row>
    <row r="51" spans="1:17" x14ac:dyDescent="0.25">
      <c r="A51" s="8"/>
      <c r="B51" s="8"/>
      <c r="C51" s="8"/>
      <c r="D51" s="8"/>
      <c r="E51" s="8"/>
      <c r="F51" s="42"/>
      <c r="G51" s="42"/>
      <c r="H51" s="8"/>
      <c r="I51" s="42"/>
      <c r="J51" s="8"/>
      <c r="K51" s="42"/>
      <c r="L51" s="8"/>
      <c r="M51" s="42"/>
      <c r="N51" s="4"/>
      <c r="O51" s="41"/>
      <c r="P51" s="8"/>
      <c r="Q51" s="8"/>
    </row>
    <row r="52" spans="1:17" x14ac:dyDescent="0.25">
      <c r="A52" s="8"/>
      <c r="B52" s="8"/>
      <c r="C52" s="8"/>
      <c r="D52" s="8"/>
      <c r="E52" s="8"/>
      <c r="F52" s="42"/>
      <c r="G52" s="42"/>
      <c r="H52" s="8"/>
      <c r="I52" s="42"/>
      <c r="J52" s="8"/>
      <c r="K52" s="42"/>
      <c r="L52" s="8"/>
      <c r="M52" s="42"/>
      <c r="N52" s="4"/>
      <c r="O52" s="41"/>
      <c r="P52" s="8"/>
      <c r="Q52" s="8"/>
    </row>
    <row r="53" spans="1:17" x14ac:dyDescent="0.25">
      <c r="A53" s="8"/>
      <c r="B53" s="8"/>
      <c r="C53" s="8"/>
      <c r="D53" s="8"/>
      <c r="E53" s="8"/>
      <c r="F53" s="42"/>
      <c r="G53" s="42"/>
      <c r="H53" s="8"/>
      <c r="I53" s="42"/>
      <c r="J53" s="8"/>
      <c r="K53" s="42"/>
      <c r="L53" s="8"/>
      <c r="M53" s="42"/>
      <c r="N53" s="4"/>
      <c r="O53" s="41"/>
      <c r="P53" s="8"/>
      <c r="Q53" s="8"/>
    </row>
    <row r="54" spans="1:17" x14ac:dyDescent="0.25">
      <c r="A54" s="8"/>
      <c r="B54" s="8"/>
      <c r="C54" s="8"/>
      <c r="D54" s="8"/>
      <c r="E54" s="8"/>
      <c r="F54" s="42"/>
      <c r="G54" s="42"/>
      <c r="H54" s="8"/>
      <c r="I54" s="42"/>
      <c r="J54" s="8"/>
      <c r="K54" s="42"/>
      <c r="L54" s="8"/>
      <c r="M54" s="42"/>
      <c r="N54" s="4"/>
      <c r="O54" s="41"/>
      <c r="P54" s="8"/>
      <c r="Q54" s="8"/>
    </row>
    <row r="55" spans="1:17" x14ac:dyDescent="0.25">
      <c r="A55" s="8"/>
      <c r="B55" s="8"/>
      <c r="C55" s="8"/>
      <c r="D55" s="8"/>
      <c r="E55" s="8"/>
      <c r="F55" s="42"/>
      <c r="G55" s="42"/>
      <c r="H55" s="8"/>
      <c r="I55" s="42"/>
      <c r="J55" s="8"/>
      <c r="K55" s="42"/>
      <c r="L55" s="8"/>
      <c r="M55" s="42"/>
      <c r="N55" s="4"/>
      <c r="O55" s="41"/>
      <c r="P55" s="8"/>
      <c r="Q55" s="8"/>
    </row>
    <row r="56" spans="1:17" x14ac:dyDescent="0.25">
      <c r="A56" s="8"/>
      <c r="B56" s="8"/>
      <c r="C56" s="8"/>
      <c r="D56" s="8"/>
      <c r="E56" s="8"/>
      <c r="F56" s="42"/>
      <c r="G56" s="42"/>
      <c r="H56" s="8"/>
      <c r="I56" s="42"/>
      <c r="J56" s="8"/>
      <c r="K56" s="42"/>
      <c r="L56" s="8"/>
      <c r="M56" s="42"/>
      <c r="N56" s="4"/>
      <c r="O56" s="41"/>
      <c r="P56" s="8"/>
      <c r="Q56" s="8"/>
    </row>
    <row r="57" spans="1:17" x14ac:dyDescent="0.25">
      <c r="A57" s="8"/>
      <c r="B57" s="8"/>
      <c r="C57" s="8"/>
      <c r="D57" s="8"/>
      <c r="E57" s="8"/>
      <c r="F57" s="42"/>
      <c r="G57" s="42"/>
      <c r="H57" s="8"/>
      <c r="I57" s="42"/>
      <c r="J57" s="8"/>
      <c r="K57" s="42"/>
      <c r="L57" s="8"/>
      <c r="M57" s="42"/>
      <c r="N57" s="4"/>
      <c r="O57" s="41"/>
      <c r="P57" s="8"/>
      <c r="Q57" s="8"/>
    </row>
  </sheetData>
  <sheetProtection algorithmName="SHA-512" hashValue="9RvShlJ1agRQqlC5vizt6oimp2VuYKQ5XK/QfJ0Ains2QlQdkcwyjtRQ2v61IvokkEaC2y2tgTxFBT4Rqca3Kw==" saltValue="RfleXOT2w9cgxmX+xPl7tA==" spinCount="100000" sheet="1" objects="1" scenarios="1"/>
  <autoFilter ref="A1:P24" xr:uid="{0D7160BE-D1C7-49E3-A26F-71BD83BB3D4A}"/>
  <conditionalFormatting sqref="F2">
    <cfRule type="iconSet" priority="22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3">
    <cfRule type="iconSet" priority="21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4">
    <cfRule type="iconSet" priority="20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5">
    <cfRule type="iconSet" priority="19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6">
    <cfRule type="iconSet" priority="18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7">
    <cfRule type="iconSet" priority="17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8">
    <cfRule type="iconSet" priority="16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9">
    <cfRule type="iconSet" priority="15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10:F11">
    <cfRule type="iconSet" priority="14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12">
    <cfRule type="iconSet" priority="13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13">
    <cfRule type="iconSet" priority="12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14">
    <cfRule type="iconSet" priority="11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15">
    <cfRule type="iconSet" priority="10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16">
    <cfRule type="iconSet" priority="9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17">
    <cfRule type="iconSet" priority="8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18">
    <cfRule type="iconSet" priority="7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19">
    <cfRule type="iconSet" priority="6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20">
    <cfRule type="iconSet" priority="5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21">
    <cfRule type="iconSet" priority="4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22">
    <cfRule type="iconSet" priority="3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23">
    <cfRule type="iconSet" priority="2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F24">
    <cfRule type="iconSet" priority="1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G2:G24">
    <cfRule type="iconSet" priority="27">
      <iconSet iconSet="5Quarters" showValue="0">
        <cfvo type="percent" val="0"/>
        <cfvo type="num" val="-1"/>
        <cfvo type="num" val="0"/>
        <cfvo type="num" val="1"/>
        <cfvo type="num" val="2"/>
      </iconSet>
    </cfRule>
  </conditionalFormatting>
  <conditionalFormatting sqref="I2:I24">
    <cfRule type="iconSet" priority="52">
      <iconSet iconSet="5Quarters" showValue="0">
        <cfvo type="percent" val="0"/>
        <cfvo type="num" val="-1"/>
        <cfvo type="num" val="0"/>
        <cfvo type="num" val="1"/>
        <cfvo type="num" val="2"/>
      </iconSet>
    </cfRule>
  </conditionalFormatting>
  <conditionalFormatting sqref="K2:K24">
    <cfRule type="iconSet" priority="26">
      <iconSet iconSet="5Quarters" showValue="0">
        <cfvo type="percent" val="0"/>
        <cfvo type="num" val="-1"/>
        <cfvo type="num" val="0"/>
        <cfvo type="num" val="1"/>
        <cfvo type="num" val="2"/>
      </iconSet>
    </cfRule>
  </conditionalFormatting>
  <conditionalFormatting sqref="M2:M24">
    <cfRule type="iconSet" priority="25">
      <iconSet iconSet="5Quarters" showValue="0">
        <cfvo type="percent" val="0"/>
        <cfvo type="num" val="-1"/>
        <cfvo type="num" val="0"/>
        <cfvo type="num" val="1"/>
        <cfvo type="num" val="2"/>
      </iconSet>
    </cfRule>
  </conditionalFormatting>
  <conditionalFormatting sqref="O2:O24">
    <cfRule type="iconSet" priority="24">
      <iconSet iconSet="5Quarters" showValue="0">
        <cfvo type="percent" val="0"/>
        <cfvo type="num" val="-1"/>
        <cfvo type="num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5AC1-4CE8-4B7E-878D-1FB966484B7E}">
  <sheetPr>
    <tabColor theme="7" tint="0.39997558519241921"/>
  </sheetPr>
  <dimension ref="A1:B5"/>
  <sheetViews>
    <sheetView workbookViewId="0">
      <selection activeCell="R21" sqref="R21"/>
    </sheetView>
  </sheetViews>
  <sheetFormatPr defaultRowHeight="15" x14ac:dyDescent="0.25"/>
  <cols>
    <col min="1" max="1" width="31.42578125" bestFit="1" customWidth="1"/>
    <col min="2" max="2" width="29.85546875" customWidth="1"/>
  </cols>
  <sheetData>
    <row r="1" spans="1:2" ht="24.75" customHeight="1" x14ac:dyDescent="0.25">
      <c r="A1" s="15" t="s">
        <v>6</v>
      </c>
      <c r="B1" s="15" t="s">
        <v>87</v>
      </c>
    </row>
    <row r="2" spans="1:2" x14ac:dyDescent="0.25">
      <c r="A2" s="1" t="s">
        <v>15</v>
      </c>
      <c r="B2" s="1">
        <v>3</v>
      </c>
    </row>
    <row r="3" spans="1:2" x14ac:dyDescent="0.25">
      <c r="A3" s="1" t="s">
        <v>23</v>
      </c>
      <c r="B3" s="1">
        <f>COUNTIF('Regulatory Projects Portfolio'!F:F,'Regulatory Projects Pipelines'!A3)</f>
        <v>4</v>
      </c>
    </row>
    <row r="4" spans="1:2" x14ac:dyDescent="0.25">
      <c r="A4" t="s">
        <v>124</v>
      </c>
      <c r="B4" s="1">
        <v>7</v>
      </c>
    </row>
    <row r="5" spans="1:2" x14ac:dyDescent="0.25">
      <c r="A5" t="s">
        <v>123</v>
      </c>
      <c r="B5" s="1">
        <f>COUNTIF('Regulatory Projects Portfolio'!F:F,'Regulatory Projects Pipelines'!A5)</f>
        <v>4</v>
      </c>
    </row>
  </sheetData>
  <sheetProtection algorithmName="SHA-512" hashValue="9XF/Rdj0B2eInNcfZo1MMIu8DPWqHLUl6sfR90hrxF93g0XXtttIv5d7AtIWR4eTBxTfm/OGfA8ejVDsXER43w==" saltValue="GNtP76k8+shf1rfIrn7oXA==" spinCount="100000" sheet="1" objects="1" scenarios="1"/>
  <sortState xmlns:xlrd2="http://schemas.microsoft.com/office/spreadsheetml/2017/richdata2" ref="A2:B5">
    <sortCondition ref="A2:A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28D4E-8368-4CCA-AC6D-F8FF83D2624B}">
  <dimension ref="A1:S48"/>
  <sheetViews>
    <sheetView zoomScaleNormal="100" workbookViewId="0">
      <pane xSplit="2" ySplit="1" topLeftCell="C4" activePane="bottomRight" state="frozen"/>
      <selection pane="topRight" activeCell="D1" sqref="D1"/>
      <selection pane="bottomLeft" activeCell="A2" sqref="A2"/>
      <selection pane="bottomRight" activeCell="C18" sqref="C18"/>
    </sheetView>
  </sheetViews>
  <sheetFormatPr defaultRowHeight="15" x14ac:dyDescent="0.25"/>
  <cols>
    <col min="1" max="1" width="7.42578125" style="3" bestFit="1" customWidth="1"/>
    <col min="2" max="2" width="71.5703125" style="3" customWidth="1"/>
    <col min="3" max="3" width="66.42578125" style="3" customWidth="1"/>
    <col min="4" max="4" width="20.5703125" style="3" customWidth="1"/>
    <col min="5" max="5" width="31" style="3" bestFit="1" customWidth="1"/>
    <col min="6" max="6" width="107.140625" style="3" bestFit="1" customWidth="1"/>
    <col min="7" max="7" width="31.85546875" style="3" bestFit="1" customWidth="1"/>
    <col min="8" max="8" width="30.28515625" style="3" bestFit="1" customWidth="1"/>
    <col min="9" max="9" width="23.140625" style="3" bestFit="1" customWidth="1"/>
    <col min="10" max="10" width="27.42578125" style="3" bestFit="1" customWidth="1"/>
    <col min="11" max="11" width="39.42578125" style="3" bestFit="1" customWidth="1"/>
    <col min="12" max="12" width="21.85546875" style="3" bestFit="1" customWidth="1"/>
    <col min="13" max="13" width="28" style="3" bestFit="1" customWidth="1"/>
    <col min="14" max="14" width="51" style="3" bestFit="1" customWidth="1"/>
    <col min="15" max="15" width="52.42578125" style="3" bestFit="1" customWidth="1"/>
    <col min="16" max="16" width="48.28515625" style="3" bestFit="1" customWidth="1"/>
    <col min="17" max="17" width="89.42578125" style="3" bestFit="1" customWidth="1"/>
    <col min="18" max="18" width="38.5703125" style="3" customWidth="1"/>
    <col min="19" max="19" width="55.85546875" customWidth="1"/>
  </cols>
  <sheetData>
    <row r="1" spans="1:19" s="2" customFormat="1" ht="36" customHeight="1" x14ac:dyDescent="0.25">
      <c r="A1" s="15" t="s">
        <v>0</v>
      </c>
      <c r="B1" s="15" t="s">
        <v>10</v>
      </c>
      <c r="C1" s="15" t="s">
        <v>11</v>
      </c>
      <c r="D1" s="15" t="s">
        <v>1</v>
      </c>
      <c r="E1" s="15" t="s">
        <v>6</v>
      </c>
      <c r="F1" s="15" t="s">
        <v>46</v>
      </c>
      <c r="G1" s="15" t="s">
        <v>2</v>
      </c>
      <c r="H1" s="15" t="s">
        <v>3</v>
      </c>
      <c r="I1" s="15" t="s">
        <v>4</v>
      </c>
      <c r="J1" s="15" t="s">
        <v>5</v>
      </c>
      <c r="K1" s="15" t="s">
        <v>90</v>
      </c>
      <c r="L1" s="15" t="s">
        <v>18</v>
      </c>
      <c r="M1" s="15" t="s">
        <v>48</v>
      </c>
      <c r="N1" s="15" t="s">
        <v>45</v>
      </c>
      <c r="O1" s="15" t="s">
        <v>44</v>
      </c>
      <c r="P1" s="15" t="s">
        <v>7</v>
      </c>
      <c r="Q1" s="15" t="s">
        <v>8</v>
      </c>
      <c r="R1" s="15" t="s">
        <v>9</v>
      </c>
      <c r="S1" s="15" t="s">
        <v>198</v>
      </c>
    </row>
    <row r="2" spans="1:19" ht="35.25" customHeight="1" x14ac:dyDescent="0.25">
      <c r="A2" s="3">
        <f>IFERROR(INDEX(Prioritisation!A:A,MATCH(B2,Prioritisation!C:C,0)),"")</f>
        <v>2</v>
      </c>
      <c r="B2" s="3" t="s">
        <v>83</v>
      </c>
      <c r="C2" s="4" t="str">
        <f>IFERROR(IF(VLOOKUP('Full list of projects'!$B2,'Regulatory Projects Portfolio'!$C:$S,COLUMNS($B:B)+1,FALSE)="","",VLOOKUP('Full list of projects'!$B2,'Regulatory Projects Portfolio'!$C:$S,COLUMNS($B:B)+1,FALSE)),"")</f>
        <v>Introduction of flow-based allocation in SIDC (continuous trading)</v>
      </c>
      <c r="D2" s="4" t="s">
        <v>12</v>
      </c>
      <c r="E2" s="12" t="s">
        <v>23</v>
      </c>
      <c r="F2" s="16">
        <v>43860</v>
      </c>
      <c r="G2" s="16">
        <v>45139</v>
      </c>
      <c r="H2" s="12" t="s">
        <v>22</v>
      </c>
      <c r="I2" s="12" t="s">
        <v>13</v>
      </c>
      <c r="J2" s="12" t="s">
        <v>17</v>
      </c>
      <c r="K2" s="12">
        <v>2027</v>
      </c>
      <c r="L2" s="12" t="s">
        <v>21</v>
      </c>
      <c r="M2" s="12">
        <v>46</v>
      </c>
      <c r="N2" s="12">
        <v>38</v>
      </c>
      <c r="O2" s="12">
        <f>M2+N2</f>
        <v>84</v>
      </c>
      <c r="P2" s="12">
        <f>IFERROR(IF(VLOOKUP('Full list of projects'!$B2,'Regulatory Projects Portfolio'!$C:$S,COLUMNS($B:O)+1,FALSE)="","",VLOOKUP('Full list of projects'!$B2,'Regulatory Projects Portfolio'!$C:$S,COLUMNS($B:O)+1,FALSE)),"")</f>
        <v>0.33333333333333331</v>
      </c>
      <c r="Q2" s="12" t="s">
        <v>72</v>
      </c>
      <c r="R2" s="4"/>
    </row>
    <row r="3" spans="1:19" ht="30" x14ac:dyDescent="0.25">
      <c r="A3" s="3">
        <f>IFERROR(INDEX(Prioritisation!A:A,MATCH(B3,Prioritisation!C:C,0)),"")</f>
        <v>5</v>
      </c>
      <c r="B3" s="3" t="s">
        <v>73</v>
      </c>
      <c r="C3" s="4" t="str">
        <f>IFERROR(IF(VLOOKUP('Full list of projects'!$B3,'Regulatory Projects Portfolio'!$C:$S,COLUMNS($B:B)+1,FALSE)="","",VLOOKUP('Full list of projects'!$B3,'Regulatory Projects Portfolio'!$C:$S,COLUMNS($B:B)+1,FALSE)),"")</f>
        <v>Introduction of Advanced Hybrid Coupling (AHC) in the Core region</v>
      </c>
      <c r="D3" s="3" t="s">
        <v>12</v>
      </c>
      <c r="E3" s="12" t="s">
        <v>197</v>
      </c>
      <c r="F3" s="10" t="s">
        <v>77</v>
      </c>
      <c r="G3" s="16">
        <v>45838</v>
      </c>
      <c r="H3" s="12" t="s">
        <v>76</v>
      </c>
      <c r="I3" s="5" t="s">
        <v>20</v>
      </c>
      <c r="J3" s="5" t="s">
        <v>17</v>
      </c>
      <c r="K3" s="16">
        <v>45838</v>
      </c>
      <c r="L3" s="5"/>
      <c r="M3" s="5"/>
      <c r="N3" s="5"/>
      <c r="O3" s="5"/>
      <c r="P3" s="12">
        <f>IFERROR(IF(VLOOKUP('Full list of projects'!$B3,'Regulatory Projects Portfolio'!$C:$S,COLUMNS($B:O)+1,FALSE)="","",VLOOKUP('Full list of projects'!$B3,'Regulatory Projects Portfolio'!$C:$S,COLUMNS($B:O)+1,FALSE)),"")</f>
        <v>1</v>
      </c>
      <c r="Q3" s="4"/>
      <c r="R3" s="5"/>
    </row>
    <row r="4" spans="1:19" ht="45" x14ac:dyDescent="0.25">
      <c r="A4" s="3">
        <f>IFERROR(INDEX(Prioritisation!A:A,MATCH(B4,Prioritisation!C:C,0)),"")</f>
        <v>6</v>
      </c>
      <c r="B4" s="3" t="s">
        <v>30</v>
      </c>
      <c r="C4" s="4" t="str">
        <f>IFERROR(IF(VLOOKUP('Full list of projects'!$B4,'Regulatory Projects Portfolio'!$C:$S,COLUMNS($B:B)+1,FALSE)="","",VLOOKUP('Full list of projects'!$B4,'Regulatory Projects Portfolio'!$C:$S,COLUMNS($B:B)+1,FALSE)),"")</f>
        <v>Merger of the two CCRs for DA</v>
      </c>
      <c r="D4" s="3" t="s">
        <v>12</v>
      </c>
      <c r="E4" s="12" t="s">
        <v>124</v>
      </c>
      <c r="F4" s="10" t="s">
        <v>203</v>
      </c>
      <c r="G4" s="5"/>
      <c r="H4" s="5" t="s">
        <v>29</v>
      </c>
      <c r="I4" s="5" t="s">
        <v>20</v>
      </c>
      <c r="J4" s="5" t="s">
        <v>14</v>
      </c>
      <c r="K4" s="6"/>
      <c r="L4" s="5"/>
      <c r="M4" s="5"/>
      <c r="N4" s="12" t="s">
        <v>204</v>
      </c>
      <c r="O4" s="5"/>
      <c r="P4" s="12">
        <f>IFERROR(IF(VLOOKUP('Full list of projects'!$B4,'Regulatory Projects Portfolio'!$C:$S,COLUMNS($B:O)+1,FALSE)="","",VLOOKUP('Full list of projects'!$B4,'Regulatory Projects Portfolio'!$C:$S,COLUMNS($B:O)+1,FALSE)),"")</f>
        <v>1.3333333333333333</v>
      </c>
      <c r="Q4" s="4"/>
      <c r="R4" s="5"/>
    </row>
    <row r="5" spans="1:19" ht="30" x14ac:dyDescent="0.25">
      <c r="A5" s="3">
        <f>IFERROR(INDEX(Prioritisation!A:A,MATCH(B5,Prioritisation!C:C,0)),"")</f>
        <v>7</v>
      </c>
      <c r="B5" s="4" t="s">
        <v>78</v>
      </c>
      <c r="C5" s="4" t="str">
        <f>IFERROR(IF(VLOOKUP('Full list of projects'!$B5,'Regulatory Projects Portfolio'!$C:$S,COLUMNS($B:B)+1,FALSE)="","",VLOOKUP('Full list of projects'!$B5,'Regulatory Projects Portfolio'!$C:$S,COLUMNS($B:B)+1,FALSE)),"")</f>
        <v>Agreement needed between Core TSOs and Swissgrid</v>
      </c>
      <c r="D5" s="3" t="s">
        <v>12</v>
      </c>
      <c r="E5" s="12" t="s">
        <v>124</v>
      </c>
      <c r="F5" s="5"/>
      <c r="G5" s="4"/>
      <c r="H5" s="5"/>
      <c r="I5" s="5" t="s">
        <v>20</v>
      </c>
      <c r="J5" s="5" t="s">
        <v>17</v>
      </c>
      <c r="K5" s="5" t="s">
        <v>192</v>
      </c>
      <c r="L5" s="5"/>
      <c r="M5" s="5"/>
      <c r="N5" s="5"/>
      <c r="O5" s="5"/>
      <c r="P5" s="12">
        <f>IFERROR(IF(VLOOKUP('Full list of projects'!$B5,'Regulatory Projects Portfolio'!$C:$S,COLUMNS($B:O)+1,FALSE)="","",VLOOKUP('Full list of projects'!$B5,'Regulatory Projects Portfolio'!$C:$S,COLUMNS($B:O)+1,FALSE)),"")</f>
        <v>0</v>
      </c>
      <c r="Q5" s="5" t="s">
        <v>149</v>
      </c>
      <c r="R5" s="5"/>
    </row>
    <row r="6" spans="1:19" x14ac:dyDescent="0.25">
      <c r="A6" s="3">
        <f>IFERROR(INDEX(Prioritisation!A:A,MATCH(B6,Prioritisation!C:C,0)),"")</f>
        <v>1</v>
      </c>
      <c r="B6" s="3" t="s">
        <v>70</v>
      </c>
      <c r="C6" s="4" t="str">
        <f>IFERROR(IF(VLOOKUP('Full list of projects'!$B6,'Regulatory Projects Portfolio'!$C:$S,COLUMNS($B:B)+1,FALSE)="","",VLOOKUP('Full list of projects'!$B6,'Regulatory Projects Portfolio'!$C:$S,COLUMNS($B:B)+1,FALSE)),"")</f>
        <v>Introduction of flow-based capacity calculation in the Nordic CCR</v>
      </c>
      <c r="D6" s="3" t="s">
        <v>12</v>
      </c>
      <c r="E6" s="12" t="s">
        <v>127</v>
      </c>
      <c r="F6" s="5"/>
      <c r="G6" s="5"/>
      <c r="H6" s="5" t="s">
        <v>32</v>
      </c>
      <c r="I6" s="5" t="s">
        <v>20</v>
      </c>
      <c r="J6" s="5" t="s">
        <v>14</v>
      </c>
      <c r="K6" s="5"/>
      <c r="L6" s="5"/>
      <c r="M6" s="5"/>
      <c r="N6" s="5"/>
      <c r="O6" s="5"/>
      <c r="P6" s="12">
        <f>IFERROR(IF(VLOOKUP('Full list of projects'!$B6,'Regulatory Projects Portfolio'!$C:$S,COLUMNS($B:O)+1,FALSE)="","",VLOOKUP('Full list of projects'!$B6,'Regulatory Projects Portfolio'!$C:$S,COLUMNS($B:O)+1,FALSE)),"")</f>
        <v>0.83333333333333326</v>
      </c>
      <c r="Q6" s="5"/>
      <c r="R6" s="5" t="s">
        <v>47</v>
      </c>
    </row>
    <row r="7" spans="1:19" x14ac:dyDescent="0.25">
      <c r="A7" s="3" t="str">
        <f>IFERROR(INDEX(Prioritisation!A:A,MATCH(B7,Prioritisation!C:C,0)),"")</f>
        <v/>
      </c>
      <c r="B7" s="3" t="s">
        <v>39</v>
      </c>
      <c r="C7" s="4" t="str">
        <f>IFERROR(IF(VLOOKUP('Full list of projects'!$B7,'Regulatory Projects Portfolio'!$C:$S,COLUMNS($B:B)+1,FALSE)="","",VLOOKUP('Full list of projects'!$B7,'Regulatory Projects Portfolio'!$C:$S,COLUMNS($B:B)+1,FALSE)),"")</f>
        <v/>
      </c>
      <c r="D7" s="3" t="s">
        <v>40</v>
      </c>
      <c r="E7" s="5" t="s">
        <v>58</v>
      </c>
      <c r="F7" s="5"/>
      <c r="G7" s="5"/>
      <c r="H7" s="5"/>
      <c r="I7" s="5" t="s">
        <v>20</v>
      </c>
      <c r="J7" s="5" t="s">
        <v>14</v>
      </c>
      <c r="K7" s="5"/>
      <c r="L7" s="5"/>
      <c r="M7" s="5"/>
      <c r="N7" s="5"/>
      <c r="O7" s="5"/>
      <c r="P7" s="12" t="str">
        <f>IFERROR(IF(VLOOKUP('Full list of projects'!$B7,'Regulatory Projects Portfolio'!$C:$S,COLUMNS($B:O)+1,FALSE)="","",VLOOKUP('Full list of projects'!$B7,'Regulatory Projects Portfolio'!$C:$S,COLUMNS($B:O)+1,FALSE)),"")</f>
        <v/>
      </c>
      <c r="Q7" s="5" t="s">
        <v>60</v>
      </c>
      <c r="R7" s="5"/>
    </row>
    <row r="8" spans="1:19" x14ac:dyDescent="0.25">
      <c r="A8" s="3" t="str">
        <f>IFERROR(INDEX(Prioritisation!A:A,MATCH(B8,Prioritisation!C:C,0)),"")</f>
        <v/>
      </c>
      <c r="B8" s="3" t="s">
        <v>42</v>
      </c>
      <c r="C8" s="4" t="str">
        <f>IFERROR(IF(VLOOKUP('Full list of projects'!$B8,'Regulatory Projects Portfolio'!$C:$S,COLUMNS($B:B)+1,FALSE)="","",VLOOKUP('Full list of projects'!$B8,'Regulatory Projects Portfolio'!$C:$S,COLUMNS($B:B)+1,FALSE)),"")</f>
        <v/>
      </c>
      <c r="D8" s="3" t="s">
        <v>40</v>
      </c>
      <c r="E8" s="12" t="s">
        <v>127</v>
      </c>
      <c r="F8" s="7" t="s">
        <v>64</v>
      </c>
      <c r="G8" s="5" t="s">
        <v>227</v>
      </c>
      <c r="H8" s="5" t="s">
        <v>66</v>
      </c>
      <c r="I8" s="5" t="s">
        <v>20</v>
      </c>
      <c r="J8" s="5"/>
      <c r="K8" s="6">
        <v>45931</v>
      </c>
      <c r="L8" s="5"/>
      <c r="M8" s="5"/>
      <c r="N8" s="5"/>
      <c r="O8" s="5"/>
      <c r="P8" s="12" t="str">
        <f>IFERROR(IF(VLOOKUP('Full list of projects'!$B8,'Regulatory Projects Portfolio'!$C:$S,COLUMNS($B:O)+1,FALSE)="","",VLOOKUP('Full list of projects'!$B8,'Regulatory Projects Portfolio'!$C:$S,COLUMNS($B:O)+1,FALSE)),"")</f>
        <v/>
      </c>
      <c r="Q8" s="5"/>
      <c r="R8" s="5" t="s">
        <v>39</v>
      </c>
    </row>
    <row r="9" spans="1:19" ht="30" x14ac:dyDescent="0.25">
      <c r="A9" s="3">
        <f>IFERROR(INDEX(Prioritisation!A:A,MATCH(B9,Prioritisation!C:C,0)),"")</f>
        <v>11</v>
      </c>
      <c r="B9" s="3" t="s">
        <v>49</v>
      </c>
      <c r="C9" s="4" t="str">
        <f>IFERROR(IF(VLOOKUP('Full list of projects'!$B9,'Regulatory Projects Portfolio'!$C:$S,COLUMNS($B:B)+1,FALSE)="","",VLOOKUP('Full list of projects'!$B9,'Regulatory Projects Portfolio'!$C:$S,COLUMNS($B:B)+1,FALSE)),"")</f>
        <v>Introduction of the redispatching, countertrading and cost-sharing methodologies in the Nordic CCR</v>
      </c>
      <c r="D9" s="3" t="s">
        <v>131</v>
      </c>
      <c r="E9" s="12" t="s">
        <v>127</v>
      </c>
      <c r="F9" s="5"/>
      <c r="G9" s="5"/>
      <c r="H9" s="4" t="s">
        <v>228</v>
      </c>
      <c r="I9" s="5" t="s">
        <v>20</v>
      </c>
      <c r="J9" s="5"/>
      <c r="K9" s="5"/>
      <c r="L9" s="5"/>
      <c r="M9" s="5"/>
      <c r="N9" s="5"/>
      <c r="O9" s="5"/>
      <c r="P9" s="12">
        <f>IFERROR(IF(VLOOKUP('Full list of projects'!$B9,'Regulatory Projects Portfolio'!$C:$S,COLUMNS($B:O)+1,FALSE)="","",VLOOKUP('Full list of projects'!$B9,'Regulatory Projects Portfolio'!$C:$S,COLUMNS($B:O)+1,FALSE)),"")</f>
        <v>0.66666666666666663</v>
      </c>
      <c r="Q9" s="5"/>
      <c r="R9" s="5"/>
    </row>
    <row r="10" spans="1:19" ht="30" x14ac:dyDescent="0.25">
      <c r="A10" s="3">
        <f>IFERROR(INDEX(Prioritisation!A:A,MATCH(B10,Prioritisation!C:C,0)),"")</f>
        <v>16</v>
      </c>
      <c r="B10" s="3" t="s">
        <v>50</v>
      </c>
      <c r="C10" s="4" t="str">
        <f>IFERROR(IF(VLOOKUP('Full list of projects'!$B10,'Regulatory Projects Portfolio'!$C:$S,COLUMNS($B:B)+1,FALSE)="","",VLOOKUP('Full list of projects'!$B10,'Regulatory Projects Portfolio'!$C:$S,COLUMNS($B:B)+1,FALSE)),"")</f>
        <v>Introduction of the redispatching, countertrading and cost-sharing methodologies in the Core CCR</v>
      </c>
      <c r="D10" s="3" t="s">
        <v>131</v>
      </c>
      <c r="E10" s="12" t="s">
        <v>124</v>
      </c>
      <c r="F10" s="6" t="s">
        <v>68</v>
      </c>
      <c r="G10" s="16" t="s">
        <v>233</v>
      </c>
      <c r="H10" s="4" t="s">
        <v>228</v>
      </c>
      <c r="I10" s="5" t="s">
        <v>20</v>
      </c>
      <c r="J10" s="5" t="s">
        <v>17</v>
      </c>
      <c r="K10" s="7" t="s">
        <v>232</v>
      </c>
      <c r="L10" s="5" t="s">
        <v>21</v>
      </c>
      <c r="M10" s="19" t="s">
        <v>231</v>
      </c>
      <c r="N10" s="5"/>
      <c r="O10" s="5"/>
      <c r="P10" s="12">
        <f>IFERROR(IF(VLOOKUP('Full list of projects'!$B10,'Regulatory Projects Portfolio'!$C:$S,COLUMNS($B:O)+1,FALSE)="","",VLOOKUP('Full list of projects'!$B10,'Regulatory Projects Portfolio'!$C:$S,COLUMNS($B:O)+1,FALSE)),"")</f>
        <v>1</v>
      </c>
      <c r="Q10" s="5" t="s">
        <v>213</v>
      </c>
      <c r="R10" s="5"/>
    </row>
    <row r="11" spans="1:19" ht="30" x14ac:dyDescent="0.25">
      <c r="A11" s="3" t="str">
        <f>IFERROR(INDEX(Prioritisation!A:A,MATCH(B11,Prioritisation!C:C,0)),"")</f>
        <v/>
      </c>
      <c r="B11" s="3" t="s">
        <v>51</v>
      </c>
      <c r="C11" s="4" t="str">
        <f>IFERROR(IF(VLOOKUP('Full list of projects'!$B11,'Regulatory Projects Portfolio'!$C:$S,COLUMNS($B:B)+1,FALSE)="","",VLOOKUP('Full list of projects'!$B11,'Regulatory Projects Portfolio'!$C:$S,COLUMNS($B:B)+1,FALSE)),"")</f>
        <v/>
      </c>
      <c r="D11" s="3" t="s">
        <v>131</v>
      </c>
      <c r="E11" s="12" t="s">
        <v>128</v>
      </c>
      <c r="F11" s="6" t="s">
        <v>69</v>
      </c>
      <c r="G11" s="5"/>
      <c r="H11" s="4" t="s">
        <v>228</v>
      </c>
      <c r="I11" s="5" t="s">
        <v>20</v>
      </c>
      <c r="J11" s="5"/>
      <c r="K11" s="16">
        <v>45812</v>
      </c>
      <c r="L11" s="5"/>
      <c r="M11" s="5"/>
      <c r="N11" s="5"/>
      <c r="O11" s="5"/>
      <c r="P11" s="12" t="str">
        <f>IFERROR(IF(VLOOKUP('Full list of projects'!$B11,'Regulatory Projects Portfolio'!$C:$S,COLUMNS($B:O)+1,FALSE)="","",VLOOKUP('Full list of projects'!$B11,'Regulatory Projects Portfolio'!$C:$S,COLUMNS($B:O)+1,FALSE)),"")</f>
        <v/>
      </c>
      <c r="Q11" s="5"/>
      <c r="R11" s="5"/>
    </row>
    <row r="12" spans="1:19" ht="45" x14ac:dyDescent="0.25">
      <c r="A12" s="3" t="str">
        <f>IFERROR(INDEX(Prioritisation!A:A,MATCH(B12,Prioritisation!C:C,0)),"")</f>
        <v/>
      </c>
      <c r="B12" s="3" t="s">
        <v>38</v>
      </c>
      <c r="C12" s="4" t="str">
        <f>IFERROR(IF(VLOOKUP('Full list of projects'!$B12,'Regulatory Projects Portfolio'!$C:$S,COLUMNS($B:B)+1,FALSE)="","",VLOOKUP('Full list of projects'!$B12,'Regulatory Projects Portfolio'!$C:$S,COLUMNS($B:B)+1,FALSE)),"")</f>
        <v/>
      </c>
      <c r="D12" s="3" t="s">
        <v>130</v>
      </c>
      <c r="E12" s="12" t="s">
        <v>127</v>
      </c>
      <c r="F12" s="5"/>
      <c r="G12" s="5"/>
      <c r="H12" s="4" t="s">
        <v>229</v>
      </c>
      <c r="I12" s="5" t="s">
        <v>20</v>
      </c>
      <c r="J12" s="5" t="s">
        <v>14</v>
      </c>
      <c r="K12" s="5"/>
      <c r="L12" s="5"/>
      <c r="M12" s="5"/>
      <c r="N12" s="5"/>
      <c r="O12" s="5"/>
      <c r="P12" s="12" t="str">
        <f>IFERROR(IF(VLOOKUP('Full list of projects'!$B12,'Regulatory Projects Portfolio'!$C:$S,COLUMNS($B:O)+1,FALSE)="","",VLOOKUP('Full list of projects'!$B12,'Regulatory Projects Portfolio'!$C:$S,COLUMNS($B:O)+1,FALSE)),"")</f>
        <v/>
      </c>
      <c r="Q12" s="5"/>
      <c r="R12" s="5"/>
    </row>
    <row r="13" spans="1:19" x14ac:dyDescent="0.25">
      <c r="A13" s="3" t="str">
        <f>IFERROR(INDEX(Prioritisation!A:A,MATCH(B13,Prioritisation!C:C,0)),"")</f>
        <v/>
      </c>
      <c r="B13" s="3" t="s">
        <v>52</v>
      </c>
      <c r="C13" s="4" t="str">
        <f>IFERROR(IF(VLOOKUP('Full list of projects'!$B13,'Regulatory Projects Portfolio'!$C:$S,COLUMNS($B:B)+1,FALSE)="","",VLOOKUP('Full list of projects'!$B13,'Regulatory Projects Portfolio'!$C:$S,COLUMNS($B:B)+1,FALSE)),"")</f>
        <v/>
      </c>
      <c r="D13" s="3" t="s">
        <v>130</v>
      </c>
      <c r="E13" s="12" t="s">
        <v>129</v>
      </c>
      <c r="F13" s="16">
        <v>44421</v>
      </c>
      <c r="G13" s="5" t="s">
        <v>54</v>
      </c>
      <c r="H13" s="5" t="s">
        <v>55</v>
      </c>
      <c r="I13" s="5" t="s">
        <v>20</v>
      </c>
      <c r="J13" s="5"/>
      <c r="K13" s="5" t="s">
        <v>88</v>
      </c>
      <c r="L13" s="5" t="s">
        <v>56</v>
      </c>
      <c r="M13" s="5"/>
      <c r="N13" s="5" t="s">
        <v>57</v>
      </c>
      <c r="O13" s="5"/>
      <c r="P13" s="12" t="str">
        <f>IFERROR(IF(VLOOKUP('Full list of projects'!$B13,'Regulatory Projects Portfolio'!$C:$S,COLUMNS($B:O)+1,FALSE)="","",VLOOKUP('Full list of projects'!$B13,'Regulatory Projects Portfolio'!$C:$S,COLUMNS($B:O)+1,FALSE)),"")</f>
        <v/>
      </c>
      <c r="Q13" s="5" t="s">
        <v>195</v>
      </c>
      <c r="R13" s="5"/>
    </row>
    <row r="14" spans="1:19" x14ac:dyDescent="0.25">
      <c r="A14" s="3">
        <f>IFERROR(INDEX(Prioritisation!A:A,MATCH(B14,Prioritisation!C:C,0)),"")</f>
        <v>8</v>
      </c>
      <c r="B14" s="3" t="s">
        <v>36</v>
      </c>
      <c r="C14" s="4" t="str">
        <f>IFERROR(IF(VLOOKUP('Full list of projects'!$B14,'Regulatory Projects Portfolio'!$C:$S,COLUMNS($B:B)+1,FALSE)="","",VLOOKUP('Full list of projects'!$B14,'Regulatory Projects Portfolio'!$C:$S,COLUMNS($B:B)+1,FALSE)),"")</f>
        <v>Pursuant to Article 38 and Article 40 EBGL</v>
      </c>
      <c r="D14" s="3" t="s">
        <v>12</v>
      </c>
      <c r="E14" s="5" t="s">
        <v>15</v>
      </c>
      <c r="F14" s="6">
        <v>45536</v>
      </c>
      <c r="G14" s="5"/>
      <c r="H14" s="5" t="s">
        <v>37</v>
      </c>
      <c r="I14" s="5" t="s">
        <v>13</v>
      </c>
      <c r="J14" s="12" t="s">
        <v>194</v>
      </c>
      <c r="K14" s="5"/>
      <c r="L14" s="5"/>
      <c r="M14" s="5"/>
      <c r="N14" s="5"/>
      <c r="O14" s="5"/>
      <c r="P14" s="12">
        <f>IFERROR(IF(VLOOKUP('Full list of projects'!$B14,'Regulatory Projects Portfolio'!$C:$S,COLUMNS($B:O)+1,FALSE)="","",VLOOKUP('Full list of projects'!$B14,'Regulatory Projects Portfolio'!$C:$S,COLUMNS($B:O)+1,FALSE)),"")</f>
        <v>1</v>
      </c>
      <c r="Q14" s="5"/>
      <c r="R14" s="5"/>
    </row>
    <row r="15" spans="1:19" x14ac:dyDescent="0.25">
      <c r="A15" s="3" t="str">
        <f>IFERROR(INDEX(Prioritisation!A:A,MATCH(B15,Prioritisation!C:C,0)),"")</f>
        <v/>
      </c>
      <c r="B15" s="3" t="s">
        <v>61</v>
      </c>
      <c r="C15" s="4" t="str">
        <f>IFERROR(IF(VLOOKUP('Full list of projects'!$B15,'Regulatory Projects Portfolio'!$C:$S,COLUMNS($B:B)+1,FALSE)="","",VLOOKUP('Full list of projects'!$B15,'Regulatory Projects Portfolio'!$C:$S,COLUMNS($B:B)+1,FALSE)),"")</f>
        <v/>
      </c>
      <c r="D15" s="3" t="s">
        <v>40</v>
      </c>
      <c r="E15" s="5" t="s">
        <v>62</v>
      </c>
      <c r="F15" s="16">
        <v>43262</v>
      </c>
      <c r="G15" s="16">
        <v>43657</v>
      </c>
      <c r="H15" s="5" t="s">
        <v>63</v>
      </c>
      <c r="I15" s="5" t="s">
        <v>13</v>
      </c>
      <c r="J15" s="5" t="s">
        <v>17</v>
      </c>
      <c r="K15" s="5"/>
      <c r="L15" s="5"/>
      <c r="M15" s="5"/>
      <c r="N15" s="5"/>
      <c r="O15" s="5"/>
      <c r="P15" s="12" t="str">
        <f>IFERROR(IF(VLOOKUP('Full list of projects'!$B15,'Regulatory Projects Portfolio'!$C:$S,COLUMNS($B:O)+1,FALSE)="","",VLOOKUP('Full list of projects'!$B15,'Regulatory Projects Portfolio'!$C:$S,COLUMNS($B:O)+1,FALSE)),"")</f>
        <v/>
      </c>
      <c r="Q15" s="5"/>
      <c r="R15" s="5"/>
    </row>
    <row r="16" spans="1:19" ht="30" x14ac:dyDescent="0.25">
      <c r="A16" s="3" t="str">
        <f>IFERROR(INDEX(Prioritisation!A:A,MATCH(B16,Prioritisation!C:C,0)),"")</f>
        <v/>
      </c>
      <c r="B16" s="3" t="s">
        <v>41</v>
      </c>
      <c r="C16" s="4" t="str">
        <f>IFERROR(IF(VLOOKUP('Full list of projects'!$B16,'Regulatory Projects Portfolio'!$C:$S,COLUMNS($B:B)+1,FALSE)="","",VLOOKUP('Full list of projects'!$B16,'Regulatory Projects Portfolio'!$C:$S,COLUMNS($B:B)+1,FALSE)),"")</f>
        <v/>
      </c>
      <c r="D16" s="3" t="s">
        <v>40</v>
      </c>
      <c r="E16" s="12" t="s">
        <v>124</v>
      </c>
      <c r="F16" s="5" t="s">
        <v>65</v>
      </c>
      <c r="G16" s="16">
        <v>45658</v>
      </c>
      <c r="H16" s="5" t="s">
        <v>59</v>
      </c>
      <c r="I16" s="5" t="s">
        <v>20</v>
      </c>
      <c r="J16" s="5" t="s">
        <v>17</v>
      </c>
      <c r="K16" s="6">
        <v>45962</v>
      </c>
      <c r="L16" s="5" t="s">
        <v>56</v>
      </c>
      <c r="M16" s="5"/>
      <c r="N16" s="5">
        <v>22</v>
      </c>
      <c r="O16" s="5"/>
      <c r="P16" s="12" t="str">
        <f>IFERROR(IF(VLOOKUP('Full list of projects'!$B16,'Regulatory Projects Portfolio'!$C:$S,COLUMNS($B:O)+1,FALSE)="","",VLOOKUP('Full list of projects'!$B16,'Regulatory Projects Portfolio'!$C:$S,COLUMNS($B:O)+1,FALSE)),"")</f>
        <v/>
      </c>
      <c r="Q16" s="5"/>
      <c r="R16" s="5" t="s">
        <v>39</v>
      </c>
      <c r="S16" s="12" t="s">
        <v>199</v>
      </c>
    </row>
    <row r="17" spans="1:18" x14ac:dyDescent="0.25">
      <c r="A17" s="3" t="str">
        <f>IFERROR(INDEX(Prioritisation!A:A,MATCH(B17,Prioritisation!C:C,0)),"")</f>
        <v/>
      </c>
      <c r="B17" s="3" t="s">
        <v>142</v>
      </c>
      <c r="C17" s="4" t="str">
        <f>IFERROR(IF(VLOOKUP('Full list of projects'!$B17,'Regulatory Projects Portfolio'!$C:$S,COLUMNS($B:B)+1,FALSE)="","",VLOOKUP('Full list of projects'!$B17,'Regulatory Projects Portfolio'!$C:$S,COLUMNS($B:B)+1,FALSE)),"")</f>
        <v/>
      </c>
      <c r="D17" s="3" t="s">
        <v>40</v>
      </c>
      <c r="E17" s="12" t="s">
        <v>129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12" t="str">
        <f>IFERROR(IF(VLOOKUP('Full list of projects'!$B17,'Regulatory Projects Portfolio'!$C:$S,COLUMNS($B:O)+1,FALSE)="","",VLOOKUP('Full list of projects'!$B17,'Regulatory Projects Portfolio'!$C:$S,COLUMNS($B:O)+1,FALSE)),"")</f>
        <v/>
      </c>
      <c r="Q17" s="5"/>
      <c r="R17" s="5"/>
    </row>
    <row r="18" spans="1:18" x14ac:dyDescent="0.25">
      <c r="A18" s="3" t="str">
        <f>IFERROR(INDEX(Prioritisation!A:A,MATCH(B18,Prioritisation!C:C,0)),"")</f>
        <v/>
      </c>
      <c r="B18" s="3" t="s">
        <v>25</v>
      </c>
      <c r="C18" s="4" t="str">
        <f>IFERROR(IF(VLOOKUP('Full list of projects'!$B18,'Regulatory Projects Portfolio'!$C:$S,COLUMNS($B:B)+1,FALSE)="","",VLOOKUP('Full list of projects'!$B18,'Regulatory Projects Portfolio'!$C:$S,COLUMNS($B:B)+1,FALSE)),"")</f>
        <v/>
      </c>
      <c r="D18" s="3" t="s">
        <v>12</v>
      </c>
      <c r="E18" s="12" t="s">
        <v>127</v>
      </c>
      <c r="F18" s="5"/>
      <c r="G18" s="16">
        <v>45146</v>
      </c>
      <c r="H18" s="5" t="s">
        <v>16</v>
      </c>
      <c r="I18" s="5" t="s">
        <v>13</v>
      </c>
      <c r="J18" s="5" t="s">
        <v>17</v>
      </c>
      <c r="K18" s="5"/>
      <c r="L18" s="5" t="s">
        <v>21</v>
      </c>
      <c r="M18" s="5"/>
      <c r="N18" s="5">
        <v>19</v>
      </c>
      <c r="O18" s="5"/>
      <c r="P18" s="12" t="str">
        <f>IFERROR(IF(VLOOKUP('Full list of projects'!$B18,'Regulatory Projects Portfolio'!$C:$S,COLUMNS($B:O)+1,FALSE)="","",VLOOKUP('Full list of projects'!$B18,'Regulatory Projects Portfolio'!$C:$S,COLUMNS($B:O)+1,FALSE)),"")</f>
        <v/>
      </c>
      <c r="Q18" s="5"/>
      <c r="R18" s="5"/>
    </row>
    <row r="19" spans="1:18" x14ac:dyDescent="0.25">
      <c r="A19" s="3" t="str">
        <f>IFERROR(INDEX(Prioritisation!A:A,MATCH(B19,Prioritisation!C:C,0)),"")</f>
        <v/>
      </c>
      <c r="B19" s="3" t="s">
        <v>26</v>
      </c>
      <c r="C19" s="4" t="str">
        <f>IFERROR(IF(VLOOKUP('Full list of projects'!$B19,'Regulatory Projects Portfolio'!$C:$S,COLUMNS($B:B)+1,FALSE)="","",VLOOKUP('Full list of projects'!$B19,'Regulatory Projects Portfolio'!$C:$S,COLUMNS($B:B)+1,FALSE)),"")</f>
        <v/>
      </c>
      <c r="D19" s="3" t="s">
        <v>12</v>
      </c>
      <c r="E19" s="12" t="s">
        <v>124</v>
      </c>
      <c r="F19" s="5"/>
      <c r="G19" s="16">
        <v>45146</v>
      </c>
      <c r="H19" s="5" t="s">
        <v>16</v>
      </c>
      <c r="I19" s="5" t="s">
        <v>13</v>
      </c>
      <c r="J19" s="5" t="s">
        <v>17</v>
      </c>
      <c r="K19" s="5"/>
      <c r="L19" s="5" t="s">
        <v>21</v>
      </c>
      <c r="M19" s="5"/>
      <c r="N19" s="5">
        <v>28</v>
      </c>
      <c r="O19" s="5"/>
      <c r="P19" s="12" t="str">
        <f>IFERROR(IF(VLOOKUP('Full list of projects'!$B19,'Regulatory Projects Portfolio'!$C:$S,COLUMNS($B:O)+1,FALSE)="","",VLOOKUP('Full list of projects'!$B19,'Regulatory Projects Portfolio'!$C:$S,COLUMNS($B:O)+1,FALSE)),"")</f>
        <v/>
      </c>
      <c r="Q19" s="5"/>
      <c r="R19" s="5"/>
    </row>
    <row r="20" spans="1:18" x14ac:dyDescent="0.25">
      <c r="A20" s="3" t="str">
        <f>IFERROR(INDEX(Prioritisation!A:A,MATCH(B20,Prioritisation!C:C,0)),"")</f>
        <v/>
      </c>
      <c r="B20" s="3" t="s">
        <v>33</v>
      </c>
      <c r="C20" s="4" t="str">
        <f>IFERROR(IF(VLOOKUP('Full list of projects'!$B20,'Regulatory Projects Portfolio'!$C:$S,COLUMNS($B:B)+1,FALSE)="","",VLOOKUP('Full list of projects'!$B20,'Regulatory Projects Portfolio'!$C:$S,COLUMNS($B:B)+1,FALSE)),"")</f>
        <v/>
      </c>
      <c r="D20" s="3" t="s">
        <v>130</v>
      </c>
      <c r="E20" s="3" t="s">
        <v>35</v>
      </c>
      <c r="F20" s="16">
        <v>43854</v>
      </c>
      <c r="G20" s="6">
        <v>45474</v>
      </c>
      <c r="H20" s="5" t="s">
        <v>37</v>
      </c>
      <c r="I20" s="5" t="s">
        <v>13</v>
      </c>
      <c r="J20" s="5" t="s">
        <v>17</v>
      </c>
      <c r="K20" s="5"/>
      <c r="L20" s="5"/>
      <c r="M20" s="5"/>
      <c r="N20" s="5"/>
      <c r="O20" s="5"/>
      <c r="P20" s="12" t="str">
        <f>IFERROR(IF(VLOOKUP('Full list of projects'!$B20,'Regulatory Projects Portfolio'!$C:$S,COLUMNS($B:O)+1,FALSE)="","",VLOOKUP('Full list of projects'!$B20,'Regulatory Projects Portfolio'!$C:$S,COLUMNS($B:O)+1,FALSE)),"")</f>
        <v/>
      </c>
      <c r="Q20" s="5"/>
      <c r="R20" s="5"/>
    </row>
    <row r="21" spans="1:18" x14ac:dyDescent="0.25">
      <c r="A21" s="3" t="str">
        <f>IFERROR(INDEX(Prioritisation!A:A,MATCH(B21,Prioritisation!C:C,0)),"")</f>
        <v/>
      </c>
      <c r="B21" s="3" t="s">
        <v>34</v>
      </c>
      <c r="C21" s="4" t="str">
        <f>IFERROR(IF(VLOOKUP('Full list of projects'!$B21,'Regulatory Projects Portfolio'!$C:$S,COLUMNS($B:B)+1,FALSE)="","",VLOOKUP('Full list of projects'!$B21,'Regulatory Projects Portfolio'!$C:$S,COLUMNS($B:B)+1,FALSE)),"")</f>
        <v/>
      </c>
      <c r="D21" s="3" t="s">
        <v>130</v>
      </c>
      <c r="E21" s="3" t="s">
        <v>35</v>
      </c>
      <c r="F21" s="16">
        <v>43854</v>
      </c>
      <c r="G21" s="6">
        <v>45474</v>
      </c>
      <c r="H21" s="5" t="s">
        <v>37</v>
      </c>
      <c r="I21" s="5" t="s">
        <v>13</v>
      </c>
      <c r="J21" s="5" t="s">
        <v>17</v>
      </c>
      <c r="K21" s="5"/>
      <c r="L21" s="5"/>
      <c r="M21" s="5"/>
      <c r="N21" s="5"/>
      <c r="O21" s="5"/>
      <c r="P21" s="12" t="str">
        <f>IFERROR(IF(VLOOKUP('Full list of projects'!$B21,'Regulatory Projects Portfolio'!$C:$S,COLUMNS($B:O)+1,FALSE)="","",VLOOKUP('Full list of projects'!$B21,'Regulatory Projects Portfolio'!$C:$S,COLUMNS($B:O)+1,FALSE)),"")</f>
        <v/>
      </c>
      <c r="Q21" s="5"/>
      <c r="R21" s="5"/>
    </row>
    <row r="22" spans="1:18" x14ac:dyDescent="0.25">
      <c r="A22" s="3">
        <f>IFERROR(INDEX(Prioritisation!A:A,MATCH(B22,Prioritisation!C:C,0)),"")</f>
        <v>21</v>
      </c>
      <c r="B22" s="3" t="s">
        <v>122</v>
      </c>
      <c r="C22" s="4" t="str">
        <f>IFERROR(IF(VLOOKUP('Full list of projects'!$B22,'Regulatory Projects Portfolio'!$C:$S,COLUMNS($B:B)+1,FALSE)="","",VLOOKUP('Full list of projects'!$B22,'Regulatory Projects Portfolio'!$C:$S,COLUMNS($B:B)+1,FALSE)),"")</f>
        <v/>
      </c>
      <c r="D22" s="3" t="s">
        <v>12</v>
      </c>
      <c r="E22" s="12" t="s">
        <v>124</v>
      </c>
      <c r="F22" s="6">
        <v>43497</v>
      </c>
      <c r="G22" s="5"/>
      <c r="H22" s="5" t="s">
        <v>31</v>
      </c>
      <c r="I22" s="5" t="s">
        <v>20</v>
      </c>
      <c r="J22" s="5" t="s">
        <v>17</v>
      </c>
      <c r="K22" s="6">
        <v>45444</v>
      </c>
      <c r="L22" s="5"/>
      <c r="M22" s="5"/>
      <c r="N22" s="5"/>
      <c r="O22" s="5"/>
      <c r="P22" s="12" t="str">
        <f>IFERROR(IF(VLOOKUP('Full list of projects'!$B22,'Regulatory Projects Portfolio'!$C:$S,COLUMNS($B:O)+1,FALSE)="","",VLOOKUP('Full list of projects'!$B22,'Regulatory Projects Portfolio'!$C:$S,COLUMNS($B:O)+1,FALSE)),"")</f>
        <v/>
      </c>
      <c r="Q22" s="5"/>
      <c r="R22" s="5" t="s">
        <v>47</v>
      </c>
    </row>
    <row r="23" spans="1:18" x14ac:dyDescent="0.25">
      <c r="A23" s="3">
        <f>IFERROR(INDEX(Prioritisation!A:A,MATCH(B23,Prioritisation!C:C,0)),"")</f>
        <v>18</v>
      </c>
      <c r="B23" s="3" t="s">
        <v>24</v>
      </c>
      <c r="C23" s="4" t="str">
        <f>IFERROR(IF(VLOOKUP('Full list of projects'!$B23,'Regulatory Projects Portfolio'!$C:$S,COLUMNS($B:B)+1,FALSE)="","",VLOOKUP('Full list of projects'!$B23,'Regulatory Projects Portfolio'!$C:$S,COLUMNS($B:B)+1,FALSE)),"")</f>
        <v/>
      </c>
      <c r="D23" s="3" t="s">
        <v>12</v>
      </c>
      <c r="E23" s="3" t="s">
        <v>23</v>
      </c>
      <c r="F23" s="6">
        <v>43860</v>
      </c>
      <c r="G23" s="6">
        <v>44927</v>
      </c>
      <c r="H23" s="5" t="s">
        <v>22</v>
      </c>
      <c r="I23" s="5" t="s">
        <v>13</v>
      </c>
      <c r="J23" s="5" t="s">
        <v>17</v>
      </c>
      <c r="K23" s="16">
        <v>45456</v>
      </c>
      <c r="L23" s="5" t="s">
        <v>21</v>
      </c>
      <c r="M23" s="5">
        <v>17</v>
      </c>
      <c r="N23" s="5">
        <v>35</v>
      </c>
      <c r="O23" s="5"/>
      <c r="P23" s="12" t="str">
        <f>IFERROR(IF(VLOOKUP('Full list of projects'!$B23,'Regulatory Projects Portfolio'!$C:$S,COLUMNS($B:O)+1,FALSE)="","",VLOOKUP('Full list of projects'!$B23,'Regulatory Projects Portfolio'!$C:$S,COLUMNS($B:O)+1,FALSE)),"")</f>
        <v/>
      </c>
      <c r="Q23" s="5"/>
      <c r="R23" s="5"/>
    </row>
    <row r="24" spans="1:18" x14ac:dyDescent="0.25">
      <c r="A24" s="3" t="str">
        <f>IFERROR(INDEX(Prioritisation!A:A,MATCH(B24,Prioritisation!C:C,0)),"")</f>
        <v/>
      </c>
      <c r="B24" s="3" t="s">
        <v>43</v>
      </c>
      <c r="C24" s="4" t="str">
        <f>IFERROR(IF(VLOOKUP('Full list of projects'!$B24,'Regulatory Projects Portfolio'!$C:$S,COLUMNS($B:B)+1,FALSE)="","",VLOOKUP('Full list of projects'!$B24,'Regulatory Projects Portfolio'!$C:$S,COLUMNS($B:B)+1,FALSE)),"")</f>
        <v/>
      </c>
      <c r="D24" s="3" t="s">
        <v>12</v>
      </c>
      <c r="E24" s="12" t="s">
        <v>127</v>
      </c>
      <c r="F24" s="6">
        <v>43800</v>
      </c>
      <c r="G24" s="5"/>
      <c r="H24" s="5" t="s">
        <v>28</v>
      </c>
      <c r="I24" s="5" t="s">
        <v>20</v>
      </c>
      <c r="J24" s="5" t="s">
        <v>17</v>
      </c>
      <c r="K24" s="6">
        <v>45566</v>
      </c>
      <c r="L24" s="5" t="s">
        <v>21</v>
      </c>
      <c r="M24" s="5"/>
      <c r="N24" s="5"/>
      <c r="O24" s="5"/>
      <c r="P24" s="12" t="str">
        <f>IFERROR(IF(VLOOKUP('Full list of projects'!$B24,'Regulatory Projects Portfolio'!$C:$S,COLUMNS($B:O)+1,FALSE)="","",VLOOKUP('Full list of projects'!$B24,'Regulatory Projects Portfolio'!$C:$S,COLUMNS($B:O)+1,FALSE)),"")</f>
        <v/>
      </c>
      <c r="Q24" s="5"/>
      <c r="R24" s="5" t="s">
        <v>27</v>
      </c>
    </row>
    <row r="25" spans="1:18" x14ac:dyDescent="0.25">
      <c r="A25" s="3" t="str">
        <f>IFERROR(INDEX(Prioritisation!A:A,MATCH(B25,Prioritisation!C:C,0)),"")</f>
        <v/>
      </c>
      <c r="B25" s="3" t="s">
        <v>27</v>
      </c>
      <c r="C25" s="4" t="str">
        <f>IFERROR(IF(VLOOKUP('Full list of projects'!$B25,'Regulatory Projects Portfolio'!$C:$S,COLUMNS($B:B)+1,FALSE)="","",VLOOKUP('Full list of projects'!$B25,'Regulatory Projects Portfolio'!$C:$S,COLUMNS($B:B)+1,FALSE)),"")</f>
        <v/>
      </c>
      <c r="D25" s="3" t="s">
        <v>12</v>
      </c>
      <c r="E25" s="5" t="s">
        <v>15</v>
      </c>
      <c r="F25" s="6">
        <v>43291</v>
      </c>
      <c r="G25" s="5"/>
      <c r="H25" s="5" t="s">
        <v>28</v>
      </c>
      <c r="I25" s="5" t="s">
        <v>20</v>
      </c>
      <c r="J25" s="5" t="s">
        <v>17</v>
      </c>
      <c r="K25" s="6">
        <v>45566</v>
      </c>
      <c r="L25" s="5" t="s">
        <v>21</v>
      </c>
      <c r="M25" s="5"/>
      <c r="N25" s="5"/>
      <c r="O25" s="5"/>
      <c r="P25" s="12" t="str">
        <f>IFERROR(IF(VLOOKUP('Full list of projects'!$B25,'Regulatory Projects Portfolio'!$C:$S,COLUMNS($B:O)+1,FALSE)="","",VLOOKUP('Full list of projects'!$B25,'Regulatory Projects Portfolio'!$C:$S,COLUMNS($B:O)+1,FALSE)),"")</f>
        <v/>
      </c>
      <c r="Q25" s="5" t="s">
        <v>43</v>
      </c>
      <c r="R25" s="5"/>
    </row>
    <row r="26" spans="1:18" x14ac:dyDescent="0.25">
      <c r="A26" s="3">
        <f>IFERROR(INDEX(Prioritisation!A:A,MATCH(B26,Prioritisation!C:C,0)),"")</f>
        <v>23</v>
      </c>
      <c r="B26" s="3" t="s">
        <v>105</v>
      </c>
      <c r="C26" s="4" t="str">
        <f>IFERROR(IF(VLOOKUP('Full list of projects'!$B26,'Regulatory Projects Portfolio'!$C:$S,COLUMNS($B:B)+1,FALSE)="","",VLOOKUP('Full list of projects'!$B26,'Regulatory Projects Portfolio'!$C:$S,COLUMNS($B:B)+1,FALSE)),"")</f>
        <v/>
      </c>
      <c r="D26" s="3" t="s">
        <v>12</v>
      </c>
      <c r="E26" s="5" t="s">
        <v>15</v>
      </c>
      <c r="F26" s="16">
        <v>43621</v>
      </c>
      <c r="G26" s="11">
        <v>44197</v>
      </c>
      <c r="H26" s="5" t="s">
        <v>16</v>
      </c>
      <c r="I26" s="5" t="s">
        <v>13</v>
      </c>
      <c r="J26" s="5" t="s">
        <v>17</v>
      </c>
      <c r="K26" s="6">
        <v>45658</v>
      </c>
      <c r="L26" s="5" t="s">
        <v>21</v>
      </c>
      <c r="M26" s="5">
        <v>48</v>
      </c>
      <c r="N26" s="5">
        <v>18</v>
      </c>
      <c r="O26" s="5"/>
      <c r="P26" s="12" t="str">
        <f>IFERROR(IF(VLOOKUP('Full list of projects'!$B26,'Regulatory Projects Portfolio'!$C:$S,COLUMNS($B:O)+1,FALSE)="","",VLOOKUP('Full list of projects'!$B26,'Regulatory Projects Portfolio'!$C:$S,COLUMNS($B:O)+1,FALSE)),"")</f>
        <v/>
      </c>
      <c r="Q26" s="5" t="s">
        <v>19</v>
      </c>
      <c r="R26" s="5"/>
    </row>
    <row r="27" spans="1:18" ht="75" x14ac:dyDescent="0.25">
      <c r="A27" s="3">
        <f>IFERROR(INDEX(Prioritisation!A:A,MATCH(B27,Prioritisation!C:C,0)),"")</f>
        <v>9</v>
      </c>
      <c r="B27" s="4" t="s">
        <v>125</v>
      </c>
      <c r="C27" s="4" t="str">
        <f>IFERROR(IF(VLOOKUP('Full list of projects'!$B27,'Regulatory Projects Portfolio'!$C:$S,COLUMNS($B:B)+1,FALSE)="","",VLOOKUP('Full list of projects'!$B27,'Regulatory Projects Portfolio'!$C:$S,COLUMNS($B:B)+1,FALSE)),"")</f>
        <v>Inclusion of new borders and NEMOs in SDAC. This includes, among others: i) integration of EnC contracting parties in SDAC; ii) Celtic interconnector in SDAC. The addition of new borders should be organised in go-live windows which occur within an adequate recurring frequency.</v>
      </c>
      <c r="D27" s="4" t="s">
        <v>12</v>
      </c>
      <c r="E27" s="4" t="s">
        <v>15</v>
      </c>
      <c r="G27" s="5"/>
      <c r="H27" s="4" t="s">
        <v>82</v>
      </c>
      <c r="I27" s="4" t="s">
        <v>20</v>
      </c>
      <c r="J27" s="4" t="s">
        <v>170</v>
      </c>
      <c r="M27" s="5"/>
      <c r="N27" s="5"/>
      <c r="O27" s="5"/>
      <c r="P27" s="12" t="str">
        <f>IFERROR(IF(VLOOKUP('Full list of projects'!$B27,'Regulatory Projects Portfolio'!$C:$S,COLUMNS($B:O)+1,FALSE)="","",VLOOKUP('Full list of projects'!$B27,'Regulatory Projects Portfolio'!$C:$S,COLUMNS($B:O)+1,FALSE)),"")</f>
        <v>Baseload project to be organised in go-live windows</v>
      </c>
      <c r="Q27" s="5"/>
      <c r="R27" s="5"/>
    </row>
    <row r="28" spans="1:18" ht="75" x14ac:dyDescent="0.25">
      <c r="A28" s="3">
        <f>IFERROR(INDEX(Prioritisation!A:A,MATCH(B28,Prioritisation!C:C,0)),"")</f>
        <v>10</v>
      </c>
      <c r="B28" s="4" t="s">
        <v>126</v>
      </c>
      <c r="C28" s="4" t="str">
        <f>IFERROR(IF(VLOOKUP('Full list of projects'!$B28,'Regulatory Projects Portfolio'!$C:$S,COLUMNS($B:B)+1,FALSE)="","",VLOOKUP('Full list of projects'!$B28,'Regulatory Projects Portfolio'!$C:$S,COLUMNS($B:B)+1,FALSE)),"")</f>
        <v xml:space="preserve">Inclusion of new borders and NEMOs in SIDC. This includes, among others: i) integration of EnC contracting parties in SIDC; ii) Celtic interconnector in SIDC. The addition of new borders should be organised in go-live windows which occur within an adequate recurring frequency. </v>
      </c>
      <c r="D28" s="4" t="s">
        <v>12</v>
      </c>
      <c r="E28" s="4" t="s">
        <v>23</v>
      </c>
      <c r="G28" s="5"/>
      <c r="H28" s="4" t="s">
        <v>89</v>
      </c>
      <c r="I28" s="4" t="s">
        <v>20</v>
      </c>
      <c r="J28" s="4" t="s">
        <v>170</v>
      </c>
      <c r="M28" s="5"/>
      <c r="N28" s="5"/>
      <c r="O28" s="5"/>
      <c r="P28" s="12" t="str">
        <f>IFERROR(IF(VLOOKUP('Full list of projects'!$B28,'Regulatory Projects Portfolio'!$C:$S,COLUMNS($B:O)+1,FALSE)="","",VLOOKUP('Full list of projects'!$B28,'Regulatory Projects Portfolio'!$C:$S,COLUMNS($B:O)+1,FALSE)),"")</f>
        <v>Baseload project to be organised in go-live windows</v>
      </c>
      <c r="Q28" s="5"/>
      <c r="R28" s="5"/>
    </row>
    <row r="29" spans="1:18" x14ac:dyDescent="0.25">
      <c r="A29" s="3">
        <f>IFERROR(INDEX(Prioritisation!A:A,MATCH(B29,Prioritisation!C:C,0)),"")</f>
        <v>3</v>
      </c>
      <c r="B29" s="4" t="s">
        <v>85</v>
      </c>
      <c r="C29" s="4" t="str">
        <f>IFERROR(IF(VLOOKUP('Full list of projects'!$B29,'Regulatory Projects Portfolio'!$C:$S,COLUMNS($B:B)+1,FALSE)="","",VLOOKUP('Full list of projects'!$B29,'Regulatory Projects Portfolio'!$C:$S,COLUMNS($B:B)+1,FALSE)),"")</f>
        <v>Introduction of flow-based allocation in SIDC (intraday auctions)</v>
      </c>
      <c r="D29" s="4" t="s">
        <v>12</v>
      </c>
      <c r="E29" s="12" t="s">
        <v>23</v>
      </c>
      <c r="I29" s="12" t="s">
        <v>13</v>
      </c>
      <c r="J29" s="12" t="s">
        <v>14</v>
      </c>
      <c r="M29" s="5"/>
      <c r="N29" s="5"/>
      <c r="O29" s="5"/>
      <c r="P29" s="12">
        <f>IFERROR(IF(VLOOKUP('Full list of projects'!$B29,'Regulatory Projects Portfolio'!$C:$S,COLUMNS($B:O)+1,FALSE)="","",VLOOKUP('Full list of projects'!$B29,'Regulatory Projects Portfolio'!$C:$S,COLUMNS($B:O)+1,FALSE)),"")</f>
        <v>1</v>
      </c>
      <c r="Q29" s="5"/>
      <c r="R29" s="5"/>
    </row>
    <row r="30" spans="1:18" ht="30" x14ac:dyDescent="0.25">
      <c r="A30" s="3">
        <f>IFERROR(INDEX(Prioritisation!A:A,MATCH(B30,Prioritisation!C:C,0)),"")</f>
        <v>4</v>
      </c>
      <c r="B30" s="4" t="s">
        <v>102</v>
      </c>
      <c r="C30" s="4" t="str">
        <f>IFERROR(IF(VLOOKUP('Full list of projects'!$B30,'Regulatory Projects Portfolio'!$C:$S,COLUMNS($B:B)+1,FALSE)="","",VLOOKUP('Full list of projects'!$B30,'Regulatory Projects Portfolio'!$C:$S,COLUMNS($B:B)+1,FALSE)),"")</f>
        <v>Implementation of the Core ID CCM pursuant to ACER Decision 03/2024</v>
      </c>
      <c r="D30" s="4" t="s">
        <v>12</v>
      </c>
      <c r="E30" s="12" t="s">
        <v>124</v>
      </c>
      <c r="F30" s="10" t="s">
        <v>210</v>
      </c>
      <c r="G30" s="10">
        <v>46143</v>
      </c>
      <c r="H30" s="12" t="s">
        <v>86</v>
      </c>
      <c r="I30" s="12" t="s">
        <v>20</v>
      </c>
      <c r="J30" s="12" t="s">
        <v>17</v>
      </c>
      <c r="K30" s="17">
        <v>46143</v>
      </c>
      <c r="M30" s="5"/>
      <c r="N30" s="5"/>
      <c r="O30" s="5"/>
      <c r="P30" s="12">
        <f>IFERROR(IF(VLOOKUP('Full list of projects'!$B30,'Regulatory Projects Portfolio'!$C:$S,COLUMNS($B:O)+1,FALSE)="","",VLOOKUP('Full list of projects'!$B30,'Regulatory Projects Portfolio'!$C:$S,COLUMNS($B:O)+1,FALSE)),"")</f>
        <v>0.83333333333333326</v>
      </c>
      <c r="Q30" s="5" t="s">
        <v>213</v>
      </c>
      <c r="R30" s="5"/>
    </row>
    <row r="31" spans="1:18" ht="30" x14ac:dyDescent="0.25">
      <c r="A31" s="3">
        <f>IFERROR(INDEX(Prioritisation!A:A,MATCH(B31,Prioritisation!C:C,0)),"")</f>
        <v>13</v>
      </c>
      <c r="B31" s="4" t="s">
        <v>135</v>
      </c>
      <c r="C31" s="4" t="str">
        <f>IFERROR(IF(VLOOKUP('Full list of projects'!$B31,'Regulatory Projects Portfolio'!$C:$S,COLUMNS($B:B)+1,FALSE)="","",VLOOKUP('Full list of projects'!$B31,'Regulatory Projects Portfolio'!$C:$S,COLUMNS($B:B)+1,FALSE)),"")</f>
        <v>Introduction of the methodology for the calculation of cross-zonal capacity for the balancing timeframe in the Core CCR</v>
      </c>
      <c r="D31" s="4" t="s">
        <v>130</v>
      </c>
      <c r="E31" s="12" t="s">
        <v>124</v>
      </c>
      <c r="F31" s="16">
        <v>45088</v>
      </c>
      <c r="H31" s="4" t="s">
        <v>134</v>
      </c>
      <c r="I31" s="4" t="s">
        <v>20</v>
      </c>
      <c r="J31" s="4" t="s">
        <v>14</v>
      </c>
      <c r="K31" s="3">
        <v>2026</v>
      </c>
      <c r="M31" s="5"/>
      <c r="N31" s="5"/>
      <c r="O31" s="5"/>
      <c r="P31" s="12">
        <f>IFERROR(IF(VLOOKUP('Full list of projects'!$B31,'Regulatory Projects Portfolio'!$C:$S,COLUMNS($B:O)+1,FALSE)="","",VLOOKUP('Full list of projects'!$B31,'Regulatory Projects Portfolio'!$C:$S,COLUMNS($B:O)+1,FALSE)),"")</f>
        <v>0.5</v>
      </c>
      <c r="Q31" s="5" t="s">
        <v>102</v>
      </c>
      <c r="R31" s="5"/>
    </row>
    <row r="32" spans="1:18" ht="30" x14ac:dyDescent="0.25">
      <c r="A32" s="3">
        <f>IFERROR(INDEX(Prioritisation!A:A,MATCH(B32,Prioritisation!C:C,0)),"")</f>
        <v>14</v>
      </c>
      <c r="B32" s="4" t="s">
        <v>136</v>
      </c>
      <c r="C32" s="4" t="str">
        <f>IFERROR(IF(VLOOKUP('Full list of projects'!$B32,'Regulatory Projects Portfolio'!$C:$S,COLUMNS($B:B)+1,FALSE)="","",VLOOKUP('Full list of projects'!$B32,'Regulatory Projects Portfolio'!$C:$S,COLUMNS($B:B)+1,FALSE)),"")</f>
        <v>Introduction of the methodology for the calculation of cross-zonal capacity for the balancing timeframe in the Nordic CCR</v>
      </c>
      <c r="D32" s="4" t="s">
        <v>130</v>
      </c>
      <c r="E32" s="12" t="s">
        <v>123</v>
      </c>
      <c r="F32" s="16">
        <v>45154</v>
      </c>
      <c r="H32" s="4" t="s">
        <v>134</v>
      </c>
      <c r="I32" s="4" t="s">
        <v>20</v>
      </c>
      <c r="J32" s="4" t="s">
        <v>14</v>
      </c>
      <c r="M32" s="5"/>
      <c r="N32" s="5"/>
      <c r="O32" s="5"/>
      <c r="P32" s="12">
        <f>IFERROR(IF(VLOOKUP('Full list of projects'!$B32,'Regulatory Projects Portfolio'!$C:$S,COLUMNS($B:O)+1,FALSE)="","",VLOOKUP('Full list of projects'!$B32,'Regulatory Projects Portfolio'!$C:$S,COLUMNS($B:O)+1,FALSE)),"")</f>
        <v>0.5</v>
      </c>
      <c r="Q32" s="5" t="s">
        <v>230</v>
      </c>
      <c r="R32" s="5"/>
    </row>
    <row r="33" spans="1:18" ht="30" x14ac:dyDescent="0.25">
      <c r="A33" s="3" t="str">
        <f>IFERROR(INDEX(Prioritisation!A:A,MATCH(B33,Prioritisation!C:C,0)),"")</f>
        <v/>
      </c>
      <c r="B33" s="4" t="s">
        <v>137</v>
      </c>
      <c r="C33" s="4" t="str">
        <f>IFERROR(IF(VLOOKUP('Full list of projects'!$B33,'Regulatory Projects Portfolio'!$C:$S,COLUMNS($B:B)+1,FALSE)="","",VLOOKUP('Full list of projects'!$B33,'Regulatory Projects Portfolio'!$C:$S,COLUMNS($B:B)+1,FALSE)),"")</f>
        <v/>
      </c>
      <c r="D33" s="3" t="s">
        <v>130</v>
      </c>
      <c r="E33" s="4" t="s">
        <v>143</v>
      </c>
      <c r="F33" s="16">
        <v>45254</v>
      </c>
      <c r="G33" s="3" t="s">
        <v>208</v>
      </c>
      <c r="H33" s="4" t="s">
        <v>134</v>
      </c>
      <c r="I33" s="4" t="s">
        <v>20</v>
      </c>
      <c r="J33" s="4" t="s">
        <v>14</v>
      </c>
      <c r="M33" s="5"/>
      <c r="N33" s="5"/>
      <c r="O33" s="5"/>
      <c r="P33" s="12" t="str">
        <f>IFERROR(IF(VLOOKUP('Full list of projects'!$B33,'Regulatory Projects Portfolio'!$C:$S,COLUMNS($B:O)+1,FALSE)="","",VLOOKUP('Full list of projects'!$B33,'Regulatory Projects Portfolio'!$C:$S,COLUMNS($B:O)+1,FALSE)),"")</f>
        <v/>
      </c>
      <c r="Q33" s="5"/>
      <c r="R33" s="5"/>
    </row>
    <row r="34" spans="1:18" x14ac:dyDescent="0.25">
      <c r="A34" s="3" t="str">
        <f>IFERROR(INDEX(Prioritisation!A:A,MATCH(B34,Prioritisation!C:C,0)),"")</f>
        <v/>
      </c>
      <c r="B34" s="4" t="s">
        <v>138</v>
      </c>
      <c r="C34" s="4" t="str">
        <f>IFERROR(IF(VLOOKUP('Full list of projects'!$B34,'Regulatory Projects Portfolio'!$C:$S,COLUMNS($B:B)+1,FALSE)="","",VLOOKUP('Full list of projects'!$B34,'Regulatory Projects Portfolio'!$C:$S,COLUMNS($B:B)+1,FALSE)),"")</f>
        <v/>
      </c>
      <c r="D34" s="3" t="s">
        <v>130</v>
      </c>
      <c r="E34" s="4" t="s">
        <v>144</v>
      </c>
      <c r="F34" s="16">
        <v>45078</v>
      </c>
      <c r="H34" s="4" t="s">
        <v>134</v>
      </c>
      <c r="I34" s="4" t="s">
        <v>20</v>
      </c>
      <c r="J34" s="4" t="s">
        <v>14</v>
      </c>
      <c r="M34" s="5"/>
      <c r="N34" s="5"/>
      <c r="O34" s="5"/>
      <c r="P34" s="12" t="str">
        <f>IFERROR(IF(VLOOKUP('Full list of projects'!$B34,'Regulatory Projects Portfolio'!$C:$S,COLUMNS($B:O)+1,FALSE)="","",VLOOKUP('Full list of projects'!$B34,'Regulatory Projects Portfolio'!$C:$S,COLUMNS($B:O)+1,FALSE)),"")</f>
        <v/>
      </c>
      <c r="Q34" s="5"/>
      <c r="R34" s="5"/>
    </row>
    <row r="35" spans="1:18" x14ac:dyDescent="0.25">
      <c r="A35" s="3" t="str">
        <f>IFERROR(INDEX(Prioritisation!A:A,MATCH(B35,Prioritisation!C:C,0)),"")</f>
        <v/>
      </c>
      <c r="B35" s="4" t="s">
        <v>139</v>
      </c>
      <c r="C35" s="4" t="str">
        <f>IFERROR(IF(VLOOKUP('Full list of projects'!$B35,'Regulatory Projects Portfolio'!$C:$S,COLUMNS($B:B)+1,FALSE)="","",VLOOKUP('Full list of projects'!$B35,'Regulatory Projects Portfolio'!$C:$S,COLUMNS($B:B)+1,FALSE)),"")</f>
        <v/>
      </c>
      <c r="D35" s="3" t="s">
        <v>130</v>
      </c>
      <c r="E35" s="4" t="s">
        <v>128</v>
      </c>
      <c r="F35" s="16">
        <v>45314</v>
      </c>
      <c r="G35" s="3" t="s">
        <v>209</v>
      </c>
      <c r="H35" s="4" t="s">
        <v>134</v>
      </c>
      <c r="I35" s="4" t="s">
        <v>20</v>
      </c>
      <c r="J35" s="4" t="s">
        <v>14</v>
      </c>
      <c r="M35" s="5"/>
      <c r="N35" s="5"/>
      <c r="O35" s="5"/>
      <c r="P35" s="12" t="str">
        <f>IFERROR(IF(VLOOKUP('Full list of projects'!$B35,'Regulatory Projects Portfolio'!$C:$S,COLUMNS($B:O)+1,FALSE)="","",VLOOKUP('Full list of projects'!$B35,'Regulatory Projects Portfolio'!$C:$S,COLUMNS($B:O)+1,FALSE)),"")</f>
        <v/>
      </c>
      <c r="Q35" s="5"/>
      <c r="R35" s="5"/>
    </row>
    <row r="36" spans="1:18" x14ac:dyDescent="0.25">
      <c r="A36" s="3" t="str">
        <f>IFERROR(INDEX(Prioritisation!A:A,MATCH(B36,Prioritisation!C:C,0)),"")</f>
        <v/>
      </c>
      <c r="B36" s="4" t="s">
        <v>140</v>
      </c>
      <c r="C36" s="4" t="str">
        <f>IFERROR(IF(VLOOKUP('Full list of projects'!$B36,'Regulatory Projects Portfolio'!$C:$S,COLUMNS($B:B)+1,FALSE)="","",VLOOKUP('Full list of projects'!$B36,'Regulatory Projects Portfolio'!$C:$S,COLUMNS($B:B)+1,FALSE)),"")</f>
        <v/>
      </c>
      <c r="D36" s="3" t="s">
        <v>130</v>
      </c>
      <c r="E36" s="4" t="s">
        <v>145</v>
      </c>
      <c r="F36" s="16"/>
      <c r="H36" s="4" t="s">
        <v>134</v>
      </c>
      <c r="I36" s="4" t="s">
        <v>20</v>
      </c>
      <c r="J36" s="4" t="s">
        <v>14</v>
      </c>
      <c r="M36" s="5"/>
      <c r="N36" s="5"/>
      <c r="O36" s="5"/>
      <c r="P36" s="12" t="str">
        <f>IFERROR(IF(VLOOKUP('Full list of projects'!$B36,'Regulatory Projects Portfolio'!$C:$S,COLUMNS($B:O)+1,FALSE)="","",VLOOKUP('Full list of projects'!$B36,'Regulatory Projects Portfolio'!$C:$S,COLUMNS($B:O)+1,FALSE)),"")</f>
        <v/>
      </c>
      <c r="Q36" s="5"/>
      <c r="R36" s="5"/>
    </row>
    <row r="37" spans="1:18" ht="30" x14ac:dyDescent="0.25">
      <c r="B37" s="4" t="s">
        <v>206</v>
      </c>
      <c r="C37" s="4"/>
      <c r="D37" s="3" t="s">
        <v>130</v>
      </c>
      <c r="E37" s="4" t="s">
        <v>207</v>
      </c>
      <c r="F37" s="16">
        <v>45104</v>
      </c>
      <c r="H37" s="4" t="s">
        <v>134</v>
      </c>
      <c r="I37" s="4" t="s">
        <v>20</v>
      </c>
      <c r="J37" s="4" t="s">
        <v>14</v>
      </c>
      <c r="M37" s="5"/>
      <c r="N37" s="5"/>
      <c r="O37" s="5"/>
      <c r="P37" s="12"/>
      <c r="Q37" s="5"/>
      <c r="R37" s="5"/>
    </row>
    <row r="38" spans="1:18" x14ac:dyDescent="0.25">
      <c r="A38" s="3" t="str">
        <f>IFERROR(INDEX(Prioritisation!A:A,MATCH(B38,Prioritisation!C:C,0)),"")</f>
        <v/>
      </c>
      <c r="B38" s="4" t="s">
        <v>141</v>
      </c>
      <c r="C38" s="4" t="str">
        <f>IFERROR(IF(VLOOKUP('Full list of projects'!$B38,'Regulatory Projects Portfolio'!$C:$S,COLUMNS($B:B)+1,FALSE)="","",VLOOKUP('Full list of projects'!$B38,'Regulatory Projects Portfolio'!$C:$S,COLUMNS($B:B)+1,FALSE)),"")</f>
        <v/>
      </c>
      <c r="D38" s="3" t="s">
        <v>130</v>
      </c>
      <c r="E38" s="4" t="s">
        <v>129</v>
      </c>
      <c r="H38" s="4" t="s">
        <v>134</v>
      </c>
      <c r="I38" s="3" t="s">
        <v>20</v>
      </c>
      <c r="J38" s="3" t="s">
        <v>14</v>
      </c>
      <c r="M38" s="5"/>
      <c r="N38" s="5"/>
      <c r="O38" s="5"/>
      <c r="P38" s="12" t="str">
        <f>IFERROR(IF(VLOOKUP('Full list of projects'!$B38,'Regulatory Projects Portfolio'!$C:$S,COLUMNS($B:O)+1,FALSE)="","",VLOOKUP('Full list of projects'!$B38,'Regulatory Projects Portfolio'!$C:$S,COLUMNS($B:O)+1,FALSE)),"")</f>
        <v/>
      </c>
      <c r="Q38" s="5"/>
      <c r="R38" s="5"/>
    </row>
    <row r="39" spans="1:18" ht="45" x14ac:dyDescent="0.25">
      <c r="A39" s="3">
        <f>IFERROR(INDEX(Prioritisation!A:A,MATCH(B39,Prioritisation!C:C,0)),"")</f>
        <v>15</v>
      </c>
      <c r="B39" s="4" t="s">
        <v>149</v>
      </c>
      <c r="C39" s="4" t="str">
        <f>IFERROR(IF(VLOOKUP('Full list of projects'!$B39,'Regulatory Projects Portfolio'!$C:$S,COLUMNS($B:B)+1,FALSE)="","",VLOOKUP('Full list of projects'!$B39,'Regulatory Projects Portfolio'!$C:$S,COLUMNS($B:B)+1,FALSE)),"")</f>
        <v>Implementation of the DA coordinated validation process in the Core DA CCM</v>
      </c>
      <c r="D39" s="3" t="s">
        <v>12</v>
      </c>
      <c r="E39" s="12" t="s">
        <v>124</v>
      </c>
      <c r="G39" s="20">
        <v>45999</v>
      </c>
      <c r="H39" s="4" t="s">
        <v>150</v>
      </c>
      <c r="I39" s="4" t="s">
        <v>20</v>
      </c>
      <c r="J39" s="4" t="s">
        <v>17</v>
      </c>
      <c r="K39" s="4" t="s">
        <v>192</v>
      </c>
      <c r="M39" s="5"/>
      <c r="N39" s="5"/>
      <c r="O39" s="5"/>
      <c r="P39" s="12">
        <f>IFERROR(IF(VLOOKUP('Full list of projects'!$B39,'Regulatory Projects Portfolio'!$C:$S,COLUMNS($B:O)+1,FALSE)="","",VLOOKUP('Full list of projects'!$B39,'Regulatory Projects Portfolio'!$C:$S,COLUMNS($B:O)+1,FALSE)),"")</f>
        <v>1</v>
      </c>
      <c r="Q39" s="5"/>
      <c r="R39" s="12" t="s">
        <v>78</v>
      </c>
    </row>
    <row r="40" spans="1:18" x14ac:dyDescent="0.25">
      <c r="A40" s="3">
        <f>IFERROR(INDEX(Prioritisation!A:A,MATCH(B40,Prioritisation!C:C,0)),"")</f>
        <v>22</v>
      </c>
      <c r="B40" s="3" t="s">
        <v>104</v>
      </c>
      <c r="C40" s="4" t="str">
        <f>IFERROR(IF(VLOOKUP('Full list of projects'!$B40,'Regulatory Projects Portfolio'!$C:$S,COLUMNS($B:B)+1,FALSE)="","",VLOOKUP('Full list of projects'!$B40,'Regulatory Projects Portfolio'!$C:$S,COLUMNS($B:B)+1,FALSE)),"")</f>
        <v/>
      </c>
      <c r="D40" s="3" t="s">
        <v>12</v>
      </c>
      <c r="E40" s="3" t="s">
        <v>23</v>
      </c>
      <c r="G40" s="11">
        <v>44197</v>
      </c>
      <c r="H40" s="3" t="s">
        <v>16</v>
      </c>
      <c r="I40" s="3" t="s">
        <v>13</v>
      </c>
      <c r="J40" s="3" t="s">
        <v>17</v>
      </c>
      <c r="K40" s="17">
        <v>45658</v>
      </c>
      <c r="L40" s="5" t="s">
        <v>21</v>
      </c>
      <c r="M40" s="5">
        <v>48</v>
      </c>
      <c r="N40" s="5">
        <v>18</v>
      </c>
      <c r="O40" s="5"/>
      <c r="P40" s="12" t="str">
        <f>IFERROR(IF(VLOOKUP('Full list of projects'!$B40,'Regulatory Projects Portfolio'!$C:$S,COLUMNS($B:O)+1,FALSE)="","",VLOOKUP('Full list of projects'!$B40,'Regulatory Projects Portfolio'!$C:$S,COLUMNS($B:O)+1,FALSE)),"")</f>
        <v/>
      </c>
      <c r="Q40" s="5"/>
      <c r="R40" s="3" t="s">
        <v>105</v>
      </c>
    </row>
    <row r="41" spans="1:18" x14ac:dyDescent="0.25">
      <c r="A41" s="3" t="str">
        <f>IFERROR(INDEX(Prioritisation!A:A,MATCH(B41,Prioritisation!C:C,0)),"")</f>
        <v/>
      </c>
      <c r="B41" s="3" t="s">
        <v>132</v>
      </c>
      <c r="C41" s="4" t="s">
        <v>205</v>
      </c>
      <c r="D41" s="3" t="s">
        <v>130</v>
      </c>
      <c r="E41" s="12" t="s">
        <v>124</v>
      </c>
      <c r="F41" s="4" t="s">
        <v>67</v>
      </c>
      <c r="G41" s="16"/>
      <c r="H41" s="5" t="s">
        <v>53</v>
      </c>
      <c r="I41" s="5" t="s">
        <v>20</v>
      </c>
      <c r="J41" s="5" t="s">
        <v>14</v>
      </c>
      <c r="K41" s="16"/>
      <c r="P41" s="12" t="str">
        <f>IFERROR(IF(VLOOKUP('Full list of projects'!$B41,'Regulatory Projects Portfolio'!$C:$S,COLUMNS($B:O)+1,FALSE)="","",VLOOKUP('Full list of projects'!$B41,'Regulatory Projects Portfolio'!$C:$S,COLUMNS($B:O)+1,FALSE)),"")</f>
        <v/>
      </c>
      <c r="Q41" s="4" t="s">
        <v>157</v>
      </c>
    </row>
    <row r="42" spans="1:18" ht="30" x14ac:dyDescent="0.25">
      <c r="A42" s="3">
        <f>IFERROR(INDEX(Prioritisation!A:A,MATCH(B42,Prioritisation!C:C,0)),"")</f>
        <v>12</v>
      </c>
      <c r="B42" s="3" t="s">
        <v>133</v>
      </c>
      <c r="C42" s="4" t="str">
        <f>IFERROR(IF(VLOOKUP('Full list of projects'!$B42,'Regulatory Projects Portfolio'!$C:$S,COLUMNS($B:B)+1,FALSE)="","",VLOOKUP('Full list of projects'!$B42,'Regulatory Projects Portfolio'!$C:$S,COLUMNS($B:B)+1,FALSE)),"")</f>
        <v>Implementation of the harmonised market-based implementation by the 'Blueprint TSOs' in the Nordic CCR</v>
      </c>
      <c r="D42" s="3" t="s">
        <v>130</v>
      </c>
      <c r="E42" s="12" t="s">
        <v>123</v>
      </c>
      <c r="F42" s="4" t="s">
        <v>67</v>
      </c>
      <c r="G42" s="16">
        <v>46234</v>
      </c>
      <c r="H42" s="5" t="s">
        <v>53</v>
      </c>
      <c r="I42" s="5" t="s">
        <v>20</v>
      </c>
      <c r="J42" s="5" t="s">
        <v>17</v>
      </c>
      <c r="K42" s="16">
        <v>46234</v>
      </c>
      <c r="N42" s="3">
        <v>24</v>
      </c>
      <c r="P42" s="12">
        <f>IFERROR(IF(VLOOKUP('Full list of projects'!$B42,'Regulatory Projects Portfolio'!$C:$S,COLUMNS($B:O)+1,FALSE)="","",VLOOKUP('Full list of projects'!$B42,'Regulatory Projects Portfolio'!$C:$S,COLUMNS($B:O)+1,FALSE)),"")</f>
        <v>1.1666666666666665</v>
      </c>
      <c r="Q42" s="4" t="s">
        <v>157</v>
      </c>
    </row>
    <row r="43" spans="1:18" x14ac:dyDescent="0.25">
      <c r="A43" s="3" t="str">
        <f>IFERROR(INDEX(Prioritisation!A:A,MATCH(B43,Prioritisation!C:C,0)),"")</f>
        <v/>
      </c>
      <c r="B43" s="3" t="s">
        <v>155</v>
      </c>
      <c r="C43" s="4" t="str">
        <f>IFERROR(IF(VLOOKUP('Full list of projects'!$B43,'Regulatory Projects Portfolio'!$C:$S,COLUMNS($B:B)+1,FALSE)="","",VLOOKUP('Full list of projects'!$B43,'Regulatory Projects Portfolio'!$C:$S,COLUMNS($B:B)+1,FALSE)),"")</f>
        <v/>
      </c>
      <c r="D43" s="3" t="s">
        <v>130</v>
      </c>
      <c r="E43" s="12" t="s">
        <v>156</v>
      </c>
      <c r="F43" s="4" t="s">
        <v>67</v>
      </c>
      <c r="G43" s="16"/>
      <c r="H43" s="5" t="s">
        <v>53</v>
      </c>
      <c r="I43" s="5" t="s">
        <v>20</v>
      </c>
      <c r="J43" s="5" t="s">
        <v>17</v>
      </c>
      <c r="K43" s="16"/>
      <c r="P43" s="12" t="str">
        <f>IFERROR(IF(VLOOKUP('Full list of projects'!$B43,'Regulatory Projects Portfolio'!$C:$S,COLUMNS($B:O)+1,FALSE)="","",VLOOKUP('Full list of projects'!$B43,'Regulatory Projects Portfolio'!$C:$S,COLUMNS($B:O)+1,FALSE)),"")</f>
        <v/>
      </c>
      <c r="Q43" s="4" t="s">
        <v>157</v>
      </c>
    </row>
    <row r="44" spans="1:18" x14ac:dyDescent="0.25">
      <c r="A44" s="3" t="str">
        <f>IFERROR(INDEX(Prioritisation!A:A,MATCH(B44,Prioritisation!C:C,0)),"")</f>
        <v/>
      </c>
      <c r="B44" s="3" t="s">
        <v>213</v>
      </c>
      <c r="D44" s="3" t="s">
        <v>212</v>
      </c>
      <c r="E44" s="12" t="s">
        <v>124</v>
      </c>
      <c r="I44" s="3" t="s">
        <v>20</v>
      </c>
      <c r="J44" s="3" t="s">
        <v>17</v>
      </c>
      <c r="K44" s="3" t="s">
        <v>211</v>
      </c>
      <c r="P44" s="12" t="str">
        <f>IFERROR(IF(VLOOKUP('Full list of projects'!$B44,'Regulatory Projects Portfolio'!$C:$S,COLUMNS($B:O)+1,FALSE)="","",VLOOKUP('Full list of projects'!$B44,'Regulatory Projects Portfolio'!$C:$S,COLUMNS($B:O)+1,FALSE)),"")</f>
        <v/>
      </c>
      <c r="R44" s="3" t="s">
        <v>214</v>
      </c>
    </row>
    <row r="45" spans="1:18" x14ac:dyDescent="0.25">
      <c r="A45" s="3">
        <f>IFERROR(INDEX(Prioritisation!A:A,MATCH(B45,Prioritisation!C:C,0)),"")</f>
        <v>17</v>
      </c>
      <c r="B45" s="4" t="s">
        <v>215</v>
      </c>
      <c r="D45" s="3" t="s">
        <v>12</v>
      </c>
      <c r="E45" s="3" t="s">
        <v>23</v>
      </c>
      <c r="G45" s="16">
        <v>46023</v>
      </c>
      <c r="H45" s="4" t="s">
        <v>217</v>
      </c>
      <c r="I45" s="5" t="s">
        <v>13</v>
      </c>
      <c r="J45" s="5" t="s">
        <v>14</v>
      </c>
      <c r="P45" s="12">
        <f>IFERROR(IF(VLOOKUP('Full list of projects'!$B45,'Regulatory Projects Portfolio'!$C:$S,COLUMNS($B:O)+1,FALSE)="","",VLOOKUP('Full list of projects'!$B45,'Regulatory Projects Portfolio'!$C:$S,COLUMNS($B:O)+1,FALSE)),"")</f>
        <v>1.3333333333333333</v>
      </c>
    </row>
    <row r="46" spans="1:18" x14ac:dyDescent="0.25">
      <c r="B46" s="3" t="s">
        <v>222</v>
      </c>
      <c r="D46" s="3" t="s">
        <v>40</v>
      </c>
      <c r="E46" s="3" t="s">
        <v>62</v>
      </c>
      <c r="J46" s="3" t="s">
        <v>14</v>
      </c>
    </row>
    <row r="47" spans="1:18" x14ac:dyDescent="0.25">
      <c r="B47" s="3" t="s">
        <v>223</v>
      </c>
      <c r="D47" s="3" t="s">
        <v>12</v>
      </c>
      <c r="E47" s="3" t="s">
        <v>15</v>
      </c>
      <c r="I47" s="3" t="s">
        <v>13</v>
      </c>
      <c r="J47" s="3" t="s">
        <v>14</v>
      </c>
    </row>
    <row r="48" spans="1:18" x14ac:dyDescent="0.25">
      <c r="B48" s="3" t="s">
        <v>224</v>
      </c>
      <c r="D48" s="3" t="s">
        <v>12</v>
      </c>
      <c r="E48" s="3" t="s">
        <v>15</v>
      </c>
      <c r="G48" s="3">
        <v>2022</v>
      </c>
      <c r="H48" s="3" t="s">
        <v>226</v>
      </c>
      <c r="I48" s="3" t="s">
        <v>20</v>
      </c>
      <c r="J48" s="3" t="s">
        <v>225</v>
      </c>
    </row>
  </sheetData>
  <sheetProtection algorithmName="SHA-512" hashValue="nj+gXF+wiwByO7af/jnGtGqpAmgHeLT1qtSSRHgBfv8xpsD7IwFNKw9B5CZenkPWtZ/oLSFg8Z7wUh9m6KFPMA==" saltValue="nZjMD08nRpjAZ4F4cXyF7g==" spinCount="100000" sheet="1" objects="1" scenarios="1"/>
  <autoFilter ref="A1:R48" xr:uid="{0BE28D4E-8368-4CCA-AC6D-F8FF83D2624B}"/>
  <conditionalFormatting sqref="P1">
    <cfRule type="iconSet" priority="3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conditionalFormatting sqref="P2:P45">
    <cfRule type="iconSet" priority="2">
      <iconSet iconSet="5Arrows" showValue="0">
        <cfvo type="percent" val="0"/>
        <cfvo type="num" val="0"/>
        <cfvo type="num" val="0.5"/>
        <cfvo type="num" val="1"/>
        <cfvo type="num" val="1.5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032C204C128F3F4CB6FE42FFC55C5C5F007CCE398BCB82224B961164EDEDF9885F" ma:contentTypeVersion="6" ma:contentTypeDescription="Blank Excel " ma:contentTypeScope="" ma:versionID="080ab569dab2ed18338888d92189423f">
  <xsd:schema xmlns:xsd="http://www.w3.org/2001/XMLSchema" xmlns:xs="http://www.w3.org/2001/XMLSchema" xmlns:p="http://schemas.microsoft.com/office/2006/metadata/properties" xmlns:ns2="a5ff7179-4526-4e31-84f3-1e5086ece008" targetNamespace="http://schemas.microsoft.com/office/2006/metadata/properties" ma:root="true" ma:fieldsID="a38fb715ff0e5bf2ebddedd436d2bb2f" ns2:_="">
    <xsd:import namespace="a5ff7179-4526-4e31-84f3-1e5086ece008"/>
    <xsd:element name="properties">
      <xsd:complexType>
        <xsd:sequence>
          <xsd:element name="documentManagement">
            <xsd:complexType>
              <xsd:all>
                <xsd:element ref="ns2:Abstract" minOccurs="0"/>
                <xsd:element ref="ns2:Chapter" minOccurs="0"/>
                <xsd:element ref="ns2:Document_x0020_Type" minOccurs="0"/>
                <xsd:element ref="ns2:MMR_x0020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f7179-4526-4e31-84f3-1e5086ece008" elementFormDefault="qualified">
    <xsd:import namespace="http://schemas.microsoft.com/office/2006/documentManagement/types"/>
    <xsd:import namespace="http://schemas.microsoft.com/office/infopath/2007/PartnerControls"/>
    <xsd:element name="Abstract" ma:index="8" nillable="true" ma:displayName="Abstract" ma:internalName="Abstract" ma:readOnly="false">
      <xsd:simpleType>
        <xsd:restriction base="dms:Note"/>
      </xsd:simpleType>
    </xsd:element>
    <xsd:element name="Chapter" ma:index="9" nillable="true" ma:displayName="Chapter" ma:default="Executive Summary" ma:format="Dropdown" ma:internalName="Chapter" ma:readOnly="false">
      <xsd:simpleType>
        <xsd:restriction base="dms:Choice">
          <xsd:enumeration value="Executive Summary"/>
          <xsd:enumeration value="Developments"/>
          <xsd:enumeration value="NTC"/>
          <xsd:enumeration value="70%"/>
          <xsd:enumeration value="Liquidity"/>
          <xsd:enumeration value="Balancing"/>
          <xsd:enumeration value="Flows"/>
        </xsd:restriction>
      </xsd:simpleType>
    </xsd:element>
    <xsd:element name="Document_x0020_Type" ma:index="10" nillable="true" ma:displayName="Document Type" ma:format="Dropdown" ma:internalName="Document_x0020_Type" ma:readOnly="false">
      <xsd:simpleType>
        <xsd:union memberTypes="dms:Text">
          <xsd:simpleType>
            <xsd:restriction base="dms:Choice">
              <xsd:enumeration value="Draft"/>
              <xsd:enumeration value="Data analysis"/>
              <xsd:enumeration value="Internal Team document"/>
            </xsd:restriction>
          </xsd:simpleType>
        </xsd:union>
      </xsd:simpleType>
    </xsd:element>
    <xsd:element name="MMR_x0020_version" ma:index="11" nillable="true" ma:displayName="MMR version" ma:internalName="MMR_x0020_version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MR_x0020_version xmlns="a5ff7179-4526-4e31-84f3-1e5086ece008" xsi:nil="true"/>
    <Chapter xmlns="a5ff7179-4526-4e31-84f3-1e5086ece008">Executive Summary</Chapter>
    <Abstract xmlns="a5ff7179-4526-4e31-84f3-1e5086ece008" xsi:nil="true"/>
    <Document_x0020_Type xmlns="a5ff7179-4526-4e31-84f3-1e5086ece00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39D0D1-FA1E-4105-9A2C-CAC9E07BA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ff7179-4526-4e31-84f3-1e5086ece0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BBEC09-F0EA-4F91-897C-57D2C0B625DF}">
  <ds:schemaRefs>
    <ds:schemaRef ds:uri="http://schemas.microsoft.com/office/2006/documentManagement/types"/>
    <ds:schemaRef ds:uri="http://schemas.microsoft.com/office/2006/metadata/properties"/>
    <ds:schemaRef ds:uri="a5ff7179-4526-4e31-84f3-1e5086ece008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EEB28E-6C43-4973-811B-5F54680FED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Regulatory Projects Portfolio</vt:lpstr>
      <vt:lpstr>Prioritisation</vt:lpstr>
      <vt:lpstr>Regulatory Projects Pipelines</vt:lpstr>
      <vt:lpstr>Full list of projects</vt:lpstr>
    </vt:vector>
  </TitlesOfParts>
  <Company>European Agency for Cooperation of Energy Regulators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PAVESI (ACER)</dc:creator>
  <cp:lastModifiedBy>Marco PAVESI (ACER)</cp:lastModifiedBy>
  <dcterms:created xsi:type="dcterms:W3CDTF">2023-11-03T14:27:14Z</dcterms:created>
  <dcterms:modified xsi:type="dcterms:W3CDTF">2024-06-06T09:10:41Z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0x010100032C204C128F3F4CB6FE42FFC55C5C5F007CCE398BCB82224B961164EDEDF9885F</vt:lpwstr>
  </property>
</Properties>
</file>